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lsonc\Downloads\"/>
    </mc:Choice>
  </mc:AlternateContent>
  <xr:revisionPtr revIDLastSave="0" documentId="13_ncr:1_{2F6030DB-FE33-4455-AB63-A93F2864C17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" sheetId="2" r:id="rId1"/>
  </sheets>
  <definedNames>
    <definedName name="_xlnm.Print_Area" localSheetId="0">Sheet!$A$1:$K$113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9" i="2" l="1"/>
  <c r="F108" i="2"/>
  <c r="F107" i="2"/>
  <c r="F106" i="2"/>
  <c r="F103" i="2"/>
  <c r="F102" i="2"/>
  <c r="G102" i="2" s="1"/>
  <c r="F101" i="2"/>
  <c r="F100" i="2"/>
  <c r="F99" i="2"/>
  <c r="F98" i="2"/>
  <c r="G98" i="2" s="1"/>
  <c r="F97" i="2"/>
  <c r="F96" i="2"/>
  <c r="F93" i="2"/>
  <c r="F92" i="2"/>
  <c r="F91" i="2"/>
  <c r="F90" i="2"/>
  <c r="F89" i="2"/>
  <c r="F88" i="2"/>
  <c r="F87" i="2"/>
  <c r="F86" i="2"/>
  <c r="F85" i="2"/>
  <c r="F84" i="2"/>
  <c r="F83" i="2"/>
  <c r="F72" i="2"/>
  <c r="F71" i="2"/>
  <c r="G71" i="2" s="1"/>
  <c r="F70" i="2"/>
  <c r="F69" i="2"/>
  <c r="F68" i="2"/>
  <c r="F67" i="2"/>
  <c r="G67" i="2" s="1"/>
  <c r="F66" i="2"/>
  <c r="F65" i="2"/>
  <c r="F64" i="2"/>
  <c r="F63" i="2"/>
  <c r="G63" i="2" s="1"/>
  <c r="F62" i="2"/>
  <c r="F61" i="2"/>
  <c r="F60" i="2"/>
  <c r="F59" i="2"/>
  <c r="G59" i="2" s="1"/>
  <c r="F58" i="2"/>
  <c r="F55" i="2"/>
  <c r="F54" i="2"/>
  <c r="F53" i="2"/>
  <c r="G53" i="2" s="1"/>
  <c r="F52" i="2"/>
  <c r="G52" i="2" s="1"/>
  <c r="F51" i="2"/>
  <c r="F50" i="2"/>
  <c r="F49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5" i="2"/>
  <c r="F24" i="2"/>
  <c r="F23" i="2"/>
  <c r="F22" i="2"/>
  <c r="F21" i="2"/>
  <c r="F20" i="2"/>
  <c r="F19" i="2"/>
  <c r="F18" i="2"/>
  <c r="F17" i="2"/>
  <c r="F16" i="2"/>
  <c r="F15" i="2"/>
  <c r="F12" i="2"/>
  <c r="F11" i="2"/>
  <c r="F10" i="2"/>
  <c r="F9" i="2"/>
  <c r="F8" i="2"/>
  <c r="K29" i="2"/>
  <c r="K30" i="2"/>
  <c r="K33" i="2"/>
  <c r="K34" i="2"/>
  <c r="K35" i="2"/>
  <c r="K36" i="2"/>
  <c r="K38" i="2"/>
  <c r="K39" i="2"/>
  <c r="K63" i="2"/>
  <c r="K64" i="2"/>
  <c r="K65" i="2"/>
  <c r="K67" i="2"/>
  <c r="K68" i="2"/>
  <c r="K91" i="2"/>
  <c r="K93" i="2"/>
  <c r="K88" i="2"/>
  <c r="K97" i="2"/>
  <c r="K99" i="2"/>
  <c r="K102" i="2"/>
  <c r="K103" i="2"/>
  <c r="J101" i="2"/>
  <c r="K101" i="2" s="1"/>
  <c r="J100" i="2"/>
  <c r="J98" i="2"/>
  <c r="K98" i="2" s="1"/>
  <c r="J92" i="2"/>
  <c r="K92" i="2" s="1"/>
  <c r="J89" i="2"/>
  <c r="K89" i="2" s="1"/>
  <c r="J87" i="2"/>
  <c r="K87" i="2" s="1"/>
  <c r="J86" i="2"/>
  <c r="K86" i="2" s="1"/>
  <c r="K85" i="2"/>
  <c r="J84" i="2"/>
  <c r="K84" i="2" s="1"/>
  <c r="J83" i="2"/>
  <c r="J72" i="2"/>
  <c r="K72" i="2" s="1"/>
  <c r="J71" i="2"/>
  <c r="K71" i="2" s="1"/>
  <c r="J70" i="2"/>
  <c r="K70" i="2" s="1"/>
  <c r="J69" i="2"/>
  <c r="K69" i="2" s="1"/>
  <c r="J66" i="2"/>
  <c r="K66" i="2" s="1"/>
  <c r="J62" i="2"/>
  <c r="K62" i="2" s="1"/>
  <c r="J61" i="2"/>
  <c r="K61" i="2" s="1"/>
  <c r="J60" i="2"/>
  <c r="K60" i="2" s="1"/>
  <c r="J58" i="2"/>
  <c r="K58" i="2" s="1"/>
  <c r="J55" i="2"/>
  <c r="K55" i="2" s="1"/>
  <c r="J54" i="2"/>
  <c r="K54" i="2" s="1"/>
  <c r="J53" i="2"/>
  <c r="K53" i="2" s="1"/>
  <c r="J52" i="2"/>
  <c r="K52" i="2" s="1"/>
  <c r="J51" i="2"/>
  <c r="K51" i="2" s="1"/>
  <c r="J50" i="2"/>
  <c r="K50" i="2" s="1"/>
  <c r="K49" i="2"/>
  <c r="J42" i="2"/>
  <c r="K42" i="2" s="1"/>
  <c r="J41" i="2"/>
  <c r="K41" i="2" s="1"/>
  <c r="J40" i="2"/>
  <c r="K40" i="2" s="1"/>
  <c r="J37" i="2"/>
  <c r="K37" i="2" s="1"/>
  <c r="J32" i="2"/>
  <c r="K32" i="2" s="1"/>
  <c r="J31" i="2"/>
  <c r="J28" i="2"/>
  <c r="K28" i="2" s="1"/>
  <c r="J25" i="2"/>
  <c r="J21" i="2"/>
  <c r="J20" i="2"/>
  <c r="J19" i="2"/>
  <c r="J17" i="2"/>
  <c r="J16" i="2"/>
  <c r="J15" i="2"/>
  <c r="J12" i="2"/>
  <c r="K12" i="2" s="1"/>
  <c r="J11" i="2"/>
  <c r="K11" i="2" s="1"/>
  <c r="J10" i="2"/>
  <c r="K10" i="2" s="1"/>
  <c r="J9" i="2"/>
  <c r="K9" i="2" s="1"/>
  <c r="K96" i="2"/>
  <c r="K90" i="2"/>
  <c r="K59" i="2"/>
  <c r="K23" i="2"/>
  <c r="K22" i="2"/>
  <c r="K18" i="2"/>
  <c r="K8" i="2"/>
  <c r="K105" i="2"/>
  <c r="K47" i="2"/>
  <c r="K46" i="2"/>
  <c r="J105" i="2"/>
  <c r="J47" i="2"/>
  <c r="J46" i="2"/>
  <c r="G7" i="2"/>
  <c r="H105" i="2"/>
  <c r="H95" i="2"/>
  <c r="H82" i="2"/>
  <c r="D46" i="2"/>
  <c r="E46" i="2"/>
  <c r="F46" i="2"/>
  <c r="G46" i="2"/>
  <c r="H46" i="2"/>
  <c r="D47" i="2"/>
  <c r="E47" i="2"/>
  <c r="F47" i="2"/>
  <c r="G47" i="2"/>
  <c r="H47" i="2"/>
  <c r="H27" i="2"/>
  <c r="H14" i="2"/>
  <c r="H6" i="2"/>
  <c r="G109" i="2"/>
  <c r="G108" i="2"/>
  <c r="G107" i="2"/>
  <c r="G106" i="2"/>
  <c r="G103" i="2"/>
  <c r="G101" i="2"/>
  <c r="G100" i="2"/>
  <c r="G99" i="2"/>
  <c r="G97" i="2"/>
  <c r="G96" i="2"/>
  <c r="G93" i="2"/>
  <c r="G92" i="2"/>
  <c r="G91" i="2"/>
  <c r="G90" i="2"/>
  <c r="G89" i="2"/>
  <c r="G88" i="2"/>
  <c r="G87" i="2"/>
  <c r="G86" i="2"/>
  <c r="G85" i="2"/>
  <c r="G84" i="2"/>
  <c r="G83" i="2"/>
  <c r="G72" i="2"/>
  <c r="G70" i="2"/>
  <c r="G69" i="2"/>
  <c r="G68" i="2"/>
  <c r="G66" i="2"/>
  <c r="G65" i="2"/>
  <c r="G64" i="2"/>
  <c r="G62" i="2"/>
  <c r="G61" i="2"/>
  <c r="G60" i="2"/>
  <c r="G58" i="2"/>
  <c r="G55" i="2"/>
  <c r="G54" i="2"/>
  <c r="G51" i="2"/>
  <c r="G50" i="2"/>
  <c r="G49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3" i="2"/>
  <c r="G22" i="2"/>
  <c r="G21" i="2"/>
  <c r="G20" i="2"/>
  <c r="G19" i="2"/>
  <c r="G18" i="2"/>
  <c r="G17" i="2"/>
  <c r="G16" i="2"/>
  <c r="G15" i="2"/>
  <c r="G12" i="2"/>
  <c r="G11" i="2"/>
  <c r="G10" i="2"/>
  <c r="G9" i="2"/>
  <c r="G8" i="2"/>
  <c r="D105" i="2"/>
  <c r="C47" i="2"/>
  <c r="C46" i="2"/>
  <c r="E113" i="2"/>
  <c r="F113" i="2" s="1"/>
  <c r="G113" i="2" s="1"/>
  <c r="E109" i="2"/>
  <c r="E108" i="2"/>
  <c r="E107" i="2"/>
  <c r="E103" i="2"/>
  <c r="E102" i="2"/>
  <c r="E101" i="2"/>
  <c r="E100" i="2"/>
  <c r="E98" i="2"/>
  <c r="E97" i="2"/>
  <c r="E94" i="2"/>
  <c r="E93" i="2"/>
  <c r="E92" i="2"/>
  <c r="E91" i="2"/>
  <c r="E90" i="2"/>
  <c r="E89" i="2"/>
  <c r="E88" i="2"/>
  <c r="E87" i="2"/>
  <c r="E86" i="2"/>
  <c r="E85" i="2"/>
  <c r="E84" i="2"/>
  <c r="E83" i="2"/>
  <c r="E81" i="2"/>
  <c r="E72" i="2"/>
  <c r="E69" i="2"/>
  <c r="E67" i="2"/>
  <c r="E66" i="2"/>
  <c r="E65" i="2"/>
  <c r="E64" i="2"/>
  <c r="E63" i="2"/>
  <c r="E62" i="2"/>
  <c r="E61" i="2"/>
  <c r="E60" i="2"/>
  <c r="E59" i="2"/>
  <c r="E58" i="2"/>
  <c r="E56" i="2"/>
  <c r="E55" i="2"/>
  <c r="E54" i="2"/>
  <c r="E53" i="2"/>
  <c r="E52" i="2"/>
  <c r="E51" i="2"/>
  <c r="E50" i="2"/>
  <c r="E49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6" i="2"/>
  <c r="E23" i="2"/>
  <c r="E22" i="2"/>
  <c r="E21" i="2"/>
  <c r="E20" i="2"/>
  <c r="E19" i="2"/>
  <c r="E18" i="2"/>
  <c r="E17" i="2"/>
  <c r="E16" i="2"/>
  <c r="E15" i="2"/>
  <c r="E12" i="2"/>
  <c r="E11" i="2"/>
  <c r="E10" i="2"/>
  <c r="E9" i="2"/>
  <c r="E8" i="2"/>
  <c r="E7" i="2"/>
  <c r="C105" i="2"/>
  <c r="E99" i="2"/>
  <c r="E96" i="2"/>
  <c r="C82" i="2"/>
  <c r="C57" i="2"/>
  <c r="C48" i="2"/>
  <c r="C27" i="2"/>
  <c r="C14" i="2"/>
  <c r="C6" i="2"/>
  <c r="H57" i="2"/>
  <c r="D57" i="2"/>
  <c r="D82" i="2"/>
  <c r="D48" i="2"/>
  <c r="H48" i="2"/>
  <c r="D27" i="2"/>
  <c r="D95" i="2"/>
  <c r="D14" i="2"/>
  <c r="D6" i="2"/>
  <c r="J14" i="2" l="1"/>
  <c r="J95" i="2"/>
  <c r="J57" i="2"/>
  <c r="J48" i="2"/>
  <c r="K48" i="2" s="1"/>
  <c r="J82" i="2"/>
  <c r="J27" i="2"/>
  <c r="J6" i="2"/>
  <c r="G57" i="2"/>
  <c r="K57" i="2"/>
  <c r="G95" i="2"/>
  <c r="G105" i="2"/>
  <c r="K100" i="2"/>
  <c r="K95" i="2" s="1"/>
  <c r="K7" i="2"/>
  <c r="K6" i="2" s="1"/>
  <c r="K31" i="2"/>
  <c r="K27" i="2" s="1"/>
  <c r="K14" i="2"/>
  <c r="K82" i="2"/>
  <c r="E14" i="2"/>
  <c r="F6" i="2"/>
  <c r="F27" i="2"/>
  <c r="E6" i="2"/>
  <c r="G48" i="2"/>
  <c r="G82" i="2"/>
  <c r="E95" i="2"/>
  <c r="E27" i="2"/>
  <c r="E82" i="2"/>
  <c r="E48" i="2"/>
  <c r="E57" i="2"/>
  <c r="G14" i="2"/>
  <c r="G6" i="2"/>
  <c r="G28" i="2"/>
  <c r="G27" i="2" s="1"/>
  <c r="F57" i="2"/>
  <c r="F82" i="2"/>
  <c r="F95" i="2"/>
  <c r="F105" i="2"/>
  <c r="F14" i="2"/>
  <c r="F48" i="2"/>
  <c r="H43" i="2"/>
  <c r="H111" i="2"/>
  <c r="E106" i="2"/>
  <c r="E105" i="2" s="1"/>
  <c r="C95" i="2"/>
  <c r="C43" i="2"/>
  <c r="D111" i="2"/>
  <c r="D43" i="2"/>
  <c r="J43" i="2" l="1"/>
  <c r="J111" i="2"/>
  <c r="G111" i="2"/>
  <c r="E43" i="2"/>
  <c r="K43" i="2"/>
  <c r="K111" i="2"/>
  <c r="F43" i="2"/>
  <c r="F111" i="2"/>
  <c r="E111" i="2"/>
  <c r="G43" i="2"/>
  <c r="C111" i="2"/>
  <c r="J113" i="2" l="1"/>
  <c r="H113" i="2"/>
</calcChain>
</file>

<file path=xl/sharedStrings.xml><?xml version="1.0" encoding="utf-8"?>
<sst xmlns="http://schemas.openxmlformats.org/spreadsheetml/2006/main" count="113" uniqueCount="111">
  <si>
    <t>REVENUES</t>
  </si>
  <si>
    <t xml:space="preserve">      MCH Contract</t>
  </si>
  <si>
    <t xml:space="preserve">      WIC Contract</t>
  </si>
  <si>
    <t xml:space="preserve">      Public Health Emergency Preparedness</t>
  </si>
  <si>
    <t xml:space="preserve">      Food Ordinance</t>
  </si>
  <si>
    <t xml:space="preserve">      Loan Evaluation &amp; Water Testing</t>
  </si>
  <si>
    <t xml:space="preserve">      Wastewater Ordinance</t>
  </si>
  <si>
    <t xml:space="preserve">      Vital Records</t>
  </si>
  <si>
    <t xml:space="preserve">     Interest Income</t>
  </si>
  <si>
    <t xml:space="preserve">     Miscellaneous</t>
  </si>
  <si>
    <t>5. Grand Total Revenues</t>
  </si>
  <si>
    <t>EXPENSES</t>
  </si>
  <si>
    <t xml:space="preserve">     Postage</t>
  </si>
  <si>
    <t xml:space="preserve">     Mileage</t>
  </si>
  <si>
    <t>Christian County Health Department</t>
  </si>
  <si>
    <t xml:space="preserve">      COVID-19</t>
  </si>
  <si>
    <t>Excess of Revenues over Expenses</t>
  </si>
  <si>
    <t xml:space="preserve">      CORE</t>
  </si>
  <si>
    <t xml:space="preserve">      Child Care Health Consultations</t>
  </si>
  <si>
    <t xml:space="preserve">      Crisis Cooperative Agreement (CoAg)</t>
  </si>
  <si>
    <t>Budget</t>
  </si>
  <si>
    <t>Actual</t>
  </si>
  <si>
    <t xml:space="preserve">     Donations/other grants</t>
  </si>
  <si>
    <t>IndenToGo Services</t>
  </si>
  <si>
    <t>Other Patient Services income</t>
  </si>
  <si>
    <t xml:space="preserve"> Other Grants</t>
  </si>
  <si>
    <t>Property Tax</t>
  </si>
  <si>
    <t>General Income</t>
  </si>
  <si>
    <t>Intergovernmental Revenues</t>
  </si>
  <si>
    <t>Salaries &amp; Fringe Benefits</t>
  </si>
  <si>
    <t xml:space="preserve">     Payroll Expense</t>
  </si>
  <si>
    <t xml:space="preserve">     Payroll Taxes </t>
  </si>
  <si>
    <t xml:space="preserve"> Payroll Fees</t>
  </si>
  <si>
    <t xml:space="preserve"> Cateteria Plan Admin</t>
  </si>
  <si>
    <t xml:space="preserve"> Contract Labor</t>
  </si>
  <si>
    <t>Program and Supply Expense</t>
  </si>
  <si>
    <t xml:space="preserve"> Covid 19 Expense</t>
  </si>
  <si>
    <t xml:space="preserve"> Conferences Education and Training</t>
  </si>
  <si>
    <t xml:space="preserve"> Medical Supplies</t>
  </si>
  <si>
    <t xml:space="preserve">      VaxCare</t>
  </si>
  <si>
    <t xml:space="preserve">      Pregnancy Testing Fee Private</t>
  </si>
  <si>
    <t>Administratie and General Expense</t>
  </si>
  <si>
    <t xml:space="preserve">     Connectivity/Cell Phones</t>
  </si>
  <si>
    <t xml:space="preserve"> Benefits</t>
  </si>
  <si>
    <t xml:space="preserve"> Dues and Subscriptions</t>
  </si>
  <si>
    <t xml:space="preserve"> Election Expense</t>
  </si>
  <si>
    <t xml:space="preserve"> Office Expense</t>
  </si>
  <si>
    <t xml:space="preserve"> Audit Fees</t>
  </si>
  <si>
    <t xml:space="preserve"> Consultant Fees</t>
  </si>
  <si>
    <t xml:space="preserve"> Legal Fees</t>
  </si>
  <si>
    <t xml:space="preserve"> Publication/Advertising/Media</t>
  </si>
  <si>
    <t xml:space="preserve"> Vehicle Expense</t>
  </si>
  <si>
    <t>Occupancy and Building Expense</t>
  </si>
  <si>
    <t>Income for Services (Local)</t>
  </si>
  <si>
    <t xml:space="preserve">     Safe Cribs</t>
  </si>
  <si>
    <t xml:space="preserve"> Shingrix - 60+ (Sr. Tax Bd. Reimb.)</t>
  </si>
  <si>
    <t xml:space="preserve">      Lab Blood Testing Fees</t>
  </si>
  <si>
    <t xml:space="preserve">      ELC Epidemilogy and Lac Capacity</t>
  </si>
  <si>
    <t>Building Maintenance Fac 1</t>
  </si>
  <si>
    <t>Building Maintenance Fac 2</t>
  </si>
  <si>
    <t>Janatorial Service</t>
  </si>
  <si>
    <t>CoAg Equipment and Supplies</t>
  </si>
  <si>
    <t>Eviormental Supplies</t>
  </si>
  <si>
    <t>Misc Other Supplies</t>
  </si>
  <si>
    <t>PHEP Supplies</t>
  </si>
  <si>
    <t>Capital Outlay</t>
  </si>
  <si>
    <t>Capital Investment</t>
  </si>
  <si>
    <t>ELC Equipment and Supplies</t>
  </si>
  <si>
    <t xml:space="preserve"> Accounting Fees-Maples</t>
  </si>
  <si>
    <t>ELC Equipment</t>
  </si>
  <si>
    <t>Equipment</t>
  </si>
  <si>
    <t>Vaccine Expense</t>
  </si>
  <si>
    <t>WIC Expense</t>
  </si>
  <si>
    <t xml:space="preserve">    Equip. Maintenance</t>
  </si>
  <si>
    <t xml:space="preserve">    Hepatitis Vaccine</t>
  </si>
  <si>
    <t xml:space="preserve">    Tuberculosis Testing</t>
  </si>
  <si>
    <t xml:space="preserve">    Communicable Disease</t>
  </si>
  <si>
    <t xml:space="preserve">     Food Ordinance</t>
  </si>
  <si>
    <t xml:space="preserve">     Loan Evaluation &amp; Water Testing</t>
  </si>
  <si>
    <t xml:space="preserve">     Vital Records</t>
  </si>
  <si>
    <t xml:space="preserve">     Wastewater Ordinance</t>
  </si>
  <si>
    <t>Equipmment</t>
  </si>
  <si>
    <t>Insurance Expense</t>
  </si>
  <si>
    <t>Telephone</t>
  </si>
  <si>
    <t>Utilities</t>
  </si>
  <si>
    <t>Miscellaneous Expense</t>
  </si>
  <si>
    <t xml:space="preserve">    Building Acquisition</t>
  </si>
  <si>
    <t xml:space="preserve">    Building Renovation</t>
  </si>
  <si>
    <t>CCHC Supplies</t>
  </si>
  <si>
    <t>Medication</t>
  </si>
  <si>
    <t>Medical Services</t>
  </si>
  <si>
    <t xml:space="preserve">Cur Budget </t>
  </si>
  <si>
    <t>Var</t>
  </si>
  <si>
    <t>Projected</t>
  </si>
  <si>
    <t>2023 Act</t>
  </si>
  <si>
    <t xml:space="preserve">Proj Budget </t>
  </si>
  <si>
    <t xml:space="preserve">      Transat RX</t>
  </si>
  <si>
    <t>Adjustments</t>
  </si>
  <si>
    <t xml:space="preserve">Net </t>
  </si>
  <si>
    <t>Grand Total Expenses</t>
  </si>
  <si>
    <t xml:space="preserve"> Shingrix CCHD - (50-59)</t>
  </si>
  <si>
    <t xml:space="preserve">      Medicaid</t>
  </si>
  <si>
    <t xml:space="preserve">      Infrastructure Personel Grant</t>
  </si>
  <si>
    <t xml:space="preserve">      Daycare Facility Inspections</t>
  </si>
  <si>
    <t xml:space="preserve">      Nursing (4321/4322)</t>
  </si>
  <si>
    <t>Maternal Child Health Supplies-Contract</t>
  </si>
  <si>
    <t>Maternal Child Health Supplies-Non Contract</t>
  </si>
  <si>
    <t>Initial Budget</t>
  </si>
  <si>
    <t xml:space="preserve">Adj Budget </t>
  </si>
  <si>
    <t xml:space="preserve">      Summer Food Program</t>
  </si>
  <si>
    <t>thru 11/30/23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</si>
</sst>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m/d/yyyy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0" applyFont="1" applyBorder="1" applyAlignment="1">
      <alignment wrapText="1"/>
    </xf>
    <xf numFmtId="0" fontId="1" fillId="0" borderId="0" xfId="0" applyFont="1"/>
    <xf numFmtId="0" fontId="6" fillId="0" borderId="1" xfId="0" applyFont="1" applyBorder="1"/>
    <xf numFmtId="0" fontId="2" fillId="0" borderId="1" xfId="0" applyFont="1" applyBorder="1"/>
    <xf numFmtId="0" fontId="6" fillId="0" borderId="1" xfId="0" applyFont="1" applyBorder="1" applyAlignment="1">
      <alignment horizontal="left" indent="3"/>
    </xf>
    <xf numFmtId="0" fontId="6" fillId="0" borderId="1" xfId="0" applyFont="1" applyBorder="1" applyAlignment="1">
      <alignment horizontal="left" indent="2"/>
    </xf>
    <xf numFmtId="0" fontId="6" fillId="0" borderId="0" xfId="0" applyFont="1"/>
    <xf numFmtId="164" fontId="2" fillId="0" borderId="1" xfId="1" applyNumberFormat="1" applyFont="1" applyFill="1" applyBorder="1" applyAlignment="1">
      <alignment horizontal="center"/>
    </xf>
    <xf numFmtId="164" fontId="1" fillId="0" borderId="1" xfId="1" applyNumberFormat="1" applyFont="1" applyFill="1" applyBorder="1"/>
    <xf numFmtId="164" fontId="6" fillId="0" borderId="1" xfId="1" applyNumberFormat="1" applyFont="1" applyFill="1" applyBorder="1"/>
    <xf numFmtId="164" fontId="1" fillId="0" borderId="0" xfId="1" applyNumberFormat="1" applyFont="1" applyFill="1"/>
    <xf numFmtId="164" fontId="2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164" fontId="6" fillId="0" borderId="0" xfId="1" applyNumberFormat="1" applyFont="1" applyFill="1" applyBorder="1"/>
    <xf numFmtId="164" fontId="1" fillId="0" borderId="0" xfId="1" applyNumberFormat="1" applyFont="1" applyFill="1" applyBorder="1"/>
    <xf numFmtId="0" fontId="2" fillId="0" borderId="1" xfId="1" applyNumberFormat="1" applyFont="1" applyFill="1" applyBorder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left"/>
    </xf>
    <xf numFmtId="0" fontId="4" fillId="0" borderId="1" xfId="0" applyFont="1" applyBorder="1"/>
    <xf numFmtId="164" fontId="4" fillId="0" borderId="1" xfId="1" applyNumberFormat="1" applyFont="1" applyFill="1" applyBorder="1"/>
    <xf numFmtId="0" fontId="7" fillId="0" borderId="0" xfId="0" applyFont="1"/>
    <xf numFmtId="0" fontId="8" fillId="0" borderId="0" xfId="0" applyFont="1"/>
    <xf numFmtId="164" fontId="4" fillId="0" borderId="1" xfId="1" applyNumberFormat="1" applyFont="1" applyBorder="1"/>
    <xf numFmtId="164" fontId="6" fillId="2" borderId="1" xfId="1" applyNumberFormat="1" applyFont="1" applyFill="1" applyBorder="1"/>
    <xf numFmtId="164" fontId="2" fillId="0" borderId="1" xfId="1" applyNumberFormat="1" applyFont="1" applyFill="1" applyBorder="1" applyAlignment="1">
      <alignment wrapText="1"/>
    </xf>
    <xf numFmtId="164" fontId="9" fillId="0" borderId="1" xfId="1" applyNumberFormat="1" applyFont="1" applyFill="1" applyBorder="1"/>
    <xf numFmtId="164" fontId="10" fillId="0" borderId="0" xfId="1" applyNumberFormat="1" applyFont="1" applyAlignment="1">
      <alignment horizontal="center"/>
    </xf>
    <xf numFmtId="164" fontId="11" fillId="0" borderId="0" xfId="1" applyNumberFormat="1" applyFont="1"/>
    <xf numFmtId="0" fontId="11" fillId="0" borderId="0" xfId="0" applyFont="1"/>
    <xf numFmtId="0" fontId="2" fillId="0" borderId="1" xfId="0" applyFont="1" applyBorder="1" applyAlignment="1">
      <alignment horizontal="center"/>
    </xf>
    <xf numFmtId="164" fontId="6" fillId="3" borderId="1" xfId="1" applyNumberFormat="1" applyFont="1" applyFill="1" applyBorder="1"/>
    <xf numFmtId="164" fontId="2" fillId="4" borderId="1" xfId="1" applyNumberFormat="1" applyFont="1" applyFill="1" applyBorder="1" applyAlignment="1">
      <alignment horizontal="center"/>
    </xf>
    <xf numFmtId="0" fontId="2" fillId="4" borderId="1" xfId="1" applyNumberFormat="1" applyFont="1" applyFill="1" applyBorder="1" applyAlignment="1">
      <alignment horizontal="center"/>
    </xf>
    <xf numFmtId="164" fontId="1" fillId="4" borderId="1" xfId="1" applyNumberFormat="1" applyFont="1" applyFill="1" applyBorder="1"/>
    <xf numFmtId="164" fontId="4" fillId="4" borderId="1" xfId="1" applyNumberFormat="1" applyFont="1" applyFill="1" applyBorder="1"/>
    <xf numFmtId="164" fontId="6" fillId="4" borderId="1" xfId="1" applyNumberFormat="1" applyFont="1" applyFill="1" applyBorder="1"/>
    <xf numFmtId="164" fontId="2" fillId="4" borderId="1" xfId="1" applyNumberFormat="1" applyFont="1" applyFill="1" applyBorder="1"/>
    <xf numFmtId="164" fontId="11" fillId="4" borderId="0" xfId="1" applyNumberFormat="1" applyFont="1" applyFill="1"/>
    <xf numFmtId="164" fontId="2" fillId="4" borderId="1" xfId="1" applyNumberFormat="1" applyFont="1" applyFill="1" applyBorder="1" applyAlignment="1">
      <alignment wrapText="1"/>
    </xf>
    <xf numFmtId="164" fontId="2" fillId="5" borderId="1" xfId="1" applyNumberFormat="1" applyFont="1" applyFill="1" applyBorder="1" applyAlignment="1">
      <alignment wrapText="1"/>
    </xf>
    <xf numFmtId="0" fontId="6" fillId="6" borderId="1" xfId="0" applyFont="1" applyFill="1" applyBorder="1"/>
    <xf numFmtId="0" fontId="2" fillId="6" borderId="1" xfId="0" applyFont="1" applyFill="1" applyBorder="1"/>
    <xf numFmtId="164" fontId="6" fillId="7" borderId="1" xfId="1" applyNumberFormat="1" applyFont="1" applyFill="1" applyBorder="1"/>
    <xf numFmtId="164" fontId="6" fillId="8" borderId="1" xfId="1" applyNumberFormat="1" applyFont="1" applyFill="1" applyBorder="1"/>
    <xf numFmtId="164" fontId="6" fillId="0" borderId="1" xfId="1" applyNumberFormat="1" applyFont="1" applyFill="1" applyBorder="1" applyAlignment="1"/>
    <xf numFmtId="0" fontId="10" fillId="0" borderId="0" xfId="0" applyFont="1" applyAlignment="1">
      <alignment horizontal="center"/>
    </xf>
    <xf numFmtId="165" fontId="10" fillId="0" borderId="2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17"/>
  <sheetViews>
    <sheetView tabSelected="1" zoomScaleNormal="100" workbookViewId="0">
      <selection sqref="A1:D1"/>
    </sheetView>
  </sheetViews>
  <sheetFormatPr defaultColWidth="8.6640625" defaultRowHeight="15.6" x14ac:dyDescent="0.3"/>
  <cols>
    <col min="1" max="1" width="49.33203125" style="2" customWidth="1"/>
    <col min="2" max="2" width="6.88671875" style="2" customWidth="1"/>
    <col min="3" max="3" width="19.21875" style="11" customWidth="1"/>
    <col min="4" max="4" width="18.6640625" style="11" customWidth="1"/>
    <col min="5" max="5" width="18.5546875" style="11" customWidth="1"/>
    <col min="6" max="6" width="19.6640625" style="11" customWidth="1"/>
    <col min="7" max="7" width="17.21875" style="11" customWidth="1"/>
    <col min="8" max="8" width="18.44140625" style="11" customWidth="1"/>
    <col min="9" max="9" width="1.6640625" style="11" customWidth="1"/>
    <col min="10" max="10" width="20.88671875" style="11" customWidth="1"/>
    <col min="11" max="11" width="18.5546875" style="11" customWidth="1"/>
    <col min="12" max="16384" width="8.6640625" style="2"/>
  </cols>
  <sheetData>
    <row r="1" spans="1:11" s="29" customFormat="1" ht="25.8" x14ac:dyDescent="0.5">
      <c r="A1" s="46" t="s">
        <v>14</v>
      </c>
      <c r="B1" s="46"/>
      <c r="C1" s="46"/>
      <c r="D1" s="46"/>
      <c r="E1" s="27"/>
      <c r="F1" s="27"/>
      <c r="G1" s="27"/>
      <c r="H1" s="28"/>
      <c r="I1" s="28"/>
      <c r="J1" s="28"/>
      <c r="K1" s="28"/>
    </row>
    <row r="2" spans="1:11" s="29" customFormat="1" ht="25.8" x14ac:dyDescent="0.5">
      <c r="A2" s="47">
        <v>45278</v>
      </c>
      <c r="B2" s="47"/>
      <c r="C2" s="47"/>
      <c r="D2" s="47"/>
      <c r="E2" s="27"/>
      <c r="F2" s="27"/>
      <c r="G2" s="27"/>
      <c r="H2" s="28"/>
      <c r="I2" s="28"/>
      <c r="J2" s="28"/>
      <c r="K2" s="28"/>
    </row>
    <row r="3" spans="1:11" x14ac:dyDescent="0.3">
      <c r="A3" s="30"/>
      <c r="B3" s="30"/>
      <c r="C3" s="13" t="s">
        <v>21</v>
      </c>
      <c r="D3" s="8" t="s">
        <v>20</v>
      </c>
      <c r="E3" s="13" t="s">
        <v>91</v>
      </c>
      <c r="F3" s="13" t="s">
        <v>93</v>
      </c>
      <c r="G3" s="13" t="s">
        <v>95</v>
      </c>
      <c r="H3" s="8" t="s">
        <v>107</v>
      </c>
      <c r="I3" s="32"/>
      <c r="J3" s="8" t="s">
        <v>108</v>
      </c>
      <c r="K3" s="8" t="s">
        <v>98</v>
      </c>
    </row>
    <row r="4" spans="1:11" x14ac:dyDescent="0.3">
      <c r="A4" s="3"/>
      <c r="B4" s="3"/>
      <c r="C4" s="16" t="s">
        <v>110</v>
      </c>
      <c r="D4" s="16">
        <v>2023</v>
      </c>
      <c r="E4" s="16" t="s">
        <v>92</v>
      </c>
      <c r="F4" s="16" t="s">
        <v>94</v>
      </c>
      <c r="G4" s="16" t="s">
        <v>92</v>
      </c>
      <c r="H4" s="16">
        <v>2024</v>
      </c>
      <c r="I4" s="33"/>
      <c r="J4" s="16">
        <v>2024</v>
      </c>
      <c r="K4" s="16" t="s">
        <v>97</v>
      </c>
    </row>
    <row r="5" spans="1:11" x14ac:dyDescent="0.3">
      <c r="A5" s="4" t="s">
        <v>0</v>
      </c>
      <c r="B5" s="4"/>
      <c r="C5" s="9"/>
      <c r="D5" s="9"/>
      <c r="E5" s="9"/>
      <c r="F5" s="9"/>
      <c r="G5" s="9"/>
      <c r="H5" s="9"/>
      <c r="I5" s="34"/>
      <c r="J5" s="9"/>
      <c r="K5" s="9"/>
    </row>
    <row r="6" spans="1:11" s="22" customFormat="1" ht="18" x14ac:dyDescent="0.35">
      <c r="A6" s="19" t="s">
        <v>27</v>
      </c>
      <c r="B6" s="19"/>
      <c r="C6" s="20">
        <f t="shared" ref="C6:H6" si="0">SUM(C7:C12)</f>
        <v>680135</v>
      </c>
      <c r="D6" s="20">
        <f t="shared" si="0"/>
        <v>771596</v>
      </c>
      <c r="E6" s="20">
        <f t="shared" si="0"/>
        <v>-91461</v>
      </c>
      <c r="F6" s="20">
        <f t="shared" si="0"/>
        <v>818020.72727272729</v>
      </c>
      <c r="G6" s="20">
        <f t="shared" si="0"/>
        <v>46424.727272727272</v>
      </c>
      <c r="H6" s="20">
        <f t="shared" si="0"/>
        <v>635500</v>
      </c>
      <c r="I6" s="35"/>
      <c r="J6" s="20">
        <f>SUM(J7:J12)</f>
        <v>770500</v>
      </c>
      <c r="K6" s="20">
        <f>SUM(K7:K12)</f>
        <v>135000</v>
      </c>
    </row>
    <row r="7" spans="1:11" x14ac:dyDescent="0.3">
      <c r="A7" s="5" t="s">
        <v>26</v>
      </c>
      <c r="B7" s="4">
        <v>4410</v>
      </c>
      <c r="C7" s="10">
        <v>581116</v>
      </c>
      <c r="D7" s="10">
        <v>638096</v>
      </c>
      <c r="E7" s="10">
        <f t="shared" ref="E7:E12" si="1">C7-D7</f>
        <v>-56980</v>
      </c>
      <c r="F7" s="31">
        <v>710000</v>
      </c>
      <c r="G7" s="10">
        <f>F7-D7</f>
        <v>71904</v>
      </c>
      <c r="H7" s="31">
        <v>600000</v>
      </c>
      <c r="I7" s="36"/>
      <c r="J7" s="24">
        <v>720000</v>
      </c>
      <c r="K7" s="10">
        <f>J7-H7</f>
        <v>120000</v>
      </c>
    </row>
    <row r="8" spans="1:11" x14ac:dyDescent="0.3">
      <c r="A8" s="3" t="s">
        <v>8</v>
      </c>
      <c r="B8" s="4">
        <v>4405</v>
      </c>
      <c r="C8" s="10">
        <v>97344</v>
      </c>
      <c r="D8" s="10">
        <v>33000</v>
      </c>
      <c r="E8" s="10">
        <f t="shared" si="1"/>
        <v>64344</v>
      </c>
      <c r="F8" s="10">
        <f>(C8/11)*12</f>
        <v>106193.45454545456</v>
      </c>
      <c r="G8" s="10">
        <f t="shared" ref="G8:G12" si="2">F8-D8</f>
        <v>73193.454545454559</v>
      </c>
      <c r="H8" s="10">
        <v>35000</v>
      </c>
      <c r="I8" s="36"/>
      <c r="J8" s="43">
        <v>50000</v>
      </c>
      <c r="K8" s="10">
        <f>J8-H8</f>
        <v>15000</v>
      </c>
    </row>
    <row r="9" spans="1:11" x14ac:dyDescent="0.3">
      <c r="A9" s="3" t="s">
        <v>22</v>
      </c>
      <c r="B9" s="4">
        <v>4415</v>
      </c>
      <c r="C9" s="10">
        <v>7</v>
      </c>
      <c r="D9" s="10">
        <v>0</v>
      </c>
      <c r="E9" s="10">
        <f t="shared" si="1"/>
        <v>7</v>
      </c>
      <c r="F9" s="10">
        <f t="shared" ref="F9:F12" si="3">(C9/11)*12</f>
        <v>7.6363636363636367</v>
      </c>
      <c r="G9" s="10">
        <f t="shared" si="2"/>
        <v>7.6363636363636367</v>
      </c>
      <c r="H9" s="10"/>
      <c r="I9" s="36"/>
      <c r="J9" s="10">
        <f t="shared" ref="J9:J12" si="4">H9</f>
        <v>0</v>
      </c>
      <c r="K9" s="10">
        <f t="shared" ref="K9:K12" si="5">J9-H9</f>
        <v>0</v>
      </c>
    </row>
    <row r="10" spans="1:11" x14ac:dyDescent="0.3">
      <c r="A10" s="6" t="s">
        <v>25</v>
      </c>
      <c r="B10" s="3">
        <v>4416</v>
      </c>
      <c r="C10" s="10">
        <v>0</v>
      </c>
      <c r="D10" s="10"/>
      <c r="E10" s="10">
        <f t="shared" si="1"/>
        <v>0</v>
      </c>
      <c r="F10" s="10">
        <f t="shared" si="3"/>
        <v>0</v>
      </c>
      <c r="G10" s="10">
        <f t="shared" si="2"/>
        <v>0</v>
      </c>
      <c r="H10" s="10"/>
      <c r="I10" s="36"/>
      <c r="J10" s="10">
        <f t="shared" si="4"/>
        <v>0</v>
      </c>
      <c r="K10" s="10">
        <f t="shared" si="5"/>
        <v>0</v>
      </c>
    </row>
    <row r="11" spans="1:11" x14ac:dyDescent="0.3">
      <c r="A11" s="6" t="s">
        <v>66</v>
      </c>
      <c r="B11" s="3"/>
      <c r="C11" s="10">
        <v>0</v>
      </c>
      <c r="D11" s="10">
        <v>100000</v>
      </c>
      <c r="E11" s="10">
        <f t="shared" si="1"/>
        <v>-100000</v>
      </c>
      <c r="F11" s="10">
        <f t="shared" si="3"/>
        <v>0</v>
      </c>
      <c r="G11" s="10">
        <f t="shared" si="2"/>
        <v>-100000</v>
      </c>
      <c r="H11" s="10"/>
      <c r="I11" s="36"/>
      <c r="J11" s="10">
        <f t="shared" si="4"/>
        <v>0</v>
      </c>
      <c r="K11" s="10">
        <f t="shared" si="5"/>
        <v>0</v>
      </c>
    </row>
    <row r="12" spans="1:11" x14ac:dyDescent="0.3">
      <c r="A12" s="3" t="s">
        <v>9</v>
      </c>
      <c r="B12" s="4">
        <v>4420</v>
      </c>
      <c r="C12" s="10">
        <v>1668</v>
      </c>
      <c r="D12" s="10">
        <v>500</v>
      </c>
      <c r="E12" s="10">
        <f t="shared" si="1"/>
        <v>1168</v>
      </c>
      <c r="F12" s="10">
        <f t="shared" si="3"/>
        <v>1819.6363636363635</v>
      </c>
      <c r="G12" s="10">
        <f t="shared" si="2"/>
        <v>1319.6363636363635</v>
      </c>
      <c r="H12" s="10">
        <v>500</v>
      </c>
      <c r="I12" s="36"/>
      <c r="J12" s="10">
        <f t="shared" si="4"/>
        <v>500</v>
      </c>
      <c r="K12" s="10">
        <f t="shared" si="5"/>
        <v>0</v>
      </c>
    </row>
    <row r="13" spans="1:11" x14ac:dyDescent="0.3">
      <c r="A13" s="5"/>
      <c r="B13" s="4"/>
      <c r="C13" s="10"/>
      <c r="D13" s="10"/>
      <c r="E13" s="10"/>
      <c r="F13" s="10"/>
      <c r="G13" s="10"/>
      <c r="H13" s="10"/>
      <c r="I13" s="36"/>
      <c r="J13" s="10"/>
      <c r="K13" s="10"/>
    </row>
    <row r="14" spans="1:11" s="21" customFormat="1" ht="18" x14ac:dyDescent="0.35">
      <c r="A14" s="19" t="s">
        <v>28</v>
      </c>
      <c r="B14" s="19"/>
      <c r="C14" s="20">
        <f t="shared" ref="C14:H14" si="6">SUM(C15:C25)</f>
        <v>556527.4</v>
      </c>
      <c r="D14" s="20">
        <f t="shared" si="6"/>
        <v>818334</v>
      </c>
      <c r="E14" s="20">
        <f t="shared" si="6"/>
        <v>-262706.59999999998</v>
      </c>
      <c r="F14" s="20">
        <f t="shared" si="6"/>
        <v>607120.80000000005</v>
      </c>
      <c r="G14" s="20">
        <f t="shared" si="6"/>
        <v>-212195.01818181819</v>
      </c>
      <c r="H14" s="20">
        <f t="shared" si="6"/>
        <v>734075</v>
      </c>
      <c r="I14" s="35"/>
      <c r="J14" s="20">
        <f>SUM(J15:J25)</f>
        <v>723280</v>
      </c>
      <c r="K14" s="20">
        <f>SUM(K15:K25)</f>
        <v>-10795</v>
      </c>
    </row>
    <row r="15" spans="1:11" x14ac:dyDescent="0.3">
      <c r="A15" s="3" t="s">
        <v>101</v>
      </c>
      <c r="B15" s="4">
        <v>4005</v>
      </c>
      <c r="C15" s="10">
        <v>5432</v>
      </c>
      <c r="D15" s="10">
        <v>6000</v>
      </c>
      <c r="E15" s="10">
        <f t="shared" ref="E15:E23" si="7">C15-D15</f>
        <v>-568</v>
      </c>
      <c r="F15" s="10">
        <f t="shared" ref="F15:F25" si="8">(C15/11)*12</f>
        <v>5925.818181818182</v>
      </c>
      <c r="G15" s="10">
        <f t="shared" ref="G15:G23" si="9">F15-D15</f>
        <v>-74.181818181818016</v>
      </c>
      <c r="H15" s="10">
        <v>6000</v>
      </c>
      <c r="I15" s="36"/>
      <c r="J15" s="10">
        <f t="shared" ref="J15:J21" si="10">H15</f>
        <v>6000</v>
      </c>
      <c r="K15" s="10"/>
    </row>
    <row r="16" spans="1:11" x14ac:dyDescent="0.3">
      <c r="A16" s="3" t="s">
        <v>17</v>
      </c>
      <c r="B16" s="4">
        <v>4065</v>
      </c>
      <c r="C16" s="10">
        <v>118013.4</v>
      </c>
      <c r="D16" s="10">
        <v>135500</v>
      </c>
      <c r="E16" s="10">
        <f t="shared" si="7"/>
        <v>-17486.600000000006</v>
      </c>
      <c r="F16" s="10">
        <f t="shared" si="8"/>
        <v>128741.8909090909</v>
      </c>
      <c r="G16" s="10">
        <f t="shared" si="9"/>
        <v>-6758.1090909090999</v>
      </c>
      <c r="H16" s="10">
        <v>135500</v>
      </c>
      <c r="I16" s="36"/>
      <c r="J16" s="10">
        <f t="shared" si="10"/>
        <v>135500</v>
      </c>
      <c r="K16" s="10"/>
    </row>
    <row r="17" spans="1:11" x14ac:dyDescent="0.3">
      <c r="A17" s="3" t="s">
        <v>2</v>
      </c>
      <c r="B17" s="4">
        <v>4095</v>
      </c>
      <c r="C17" s="10">
        <v>190647</v>
      </c>
      <c r="D17" s="10">
        <v>244039</v>
      </c>
      <c r="E17" s="10">
        <f t="shared" si="7"/>
        <v>-53392</v>
      </c>
      <c r="F17" s="10">
        <f t="shared" si="8"/>
        <v>207978.54545454547</v>
      </c>
      <c r="G17" s="10">
        <f t="shared" si="9"/>
        <v>-36060.45454545453</v>
      </c>
      <c r="H17" s="31">
        <v>209780</v>
      </c>
      <c r="I17" s="36"/>
      <c r="J17" s="44">
        <f t="shared" si="10"/>
        <v>209780</v>
      </c>
      <c r="K17" s="10"/>
    </row>
    <row r="18" spans="1:11" x14ac:dyDescent="0.3">
      <c r="A18" s="3" t="s">
        <v>18</v>
      </c>
      <c r="B18" s="4">
        <v>4210</v>
      </c>
      <c r="C18" s="10">
        <v>7681</v>
      </c>
      <c r="D18" s="10">
        <v>11500</v>
      </c>
      <c r="E18" s="10">
        <f t="shared" si="7"/>
        <v>-3819</v>
      </c>
      <c r="F18" s="10">
        <f t="shared" si="8"/>
        <v>8379.2727272727279</v>
      </c>
      <c r="G18" s="10">
        <f t="shared" si="9"/>
        <v>-3120.7272727272721</v>
      </c>
      <c r="H18" s="10">
        <v>11500</v>
      </c>
      <c r="I18" s="36"/>
      <c r="J18" s="43">
        <v>9000</v>
      </c>
      <c r="K18" s="10">
        <f>J18-H18</f>
        <v>-2500</v>
      </c>
    </row>
    <row r="19" spans="1:11" x14ac:dyDescent="0.3">
      <c r="A19" s="3" t="s">
        <v>15</v>
      </c>
      <c r="B19" s="4">
        <v>4230</v>
      </c>
      <c r="C19" s="10">
        <v>0</v>
      </c>
      <c r="D19" s="10">
        <v>0</v>
      </c>
      <c r="E19" s="10">
        <f t="shared" si="7"/>
        <v>0</v>
      </c>
      <c r="F19" s="10">
        <f t="shared" si="8"/>
        <v>0</v>
      </c>
      <c r="G19" s="10">
        <f t="shared" si="9"/>
        <v>0</v>
      </c>
      <c r="H19" s="10"/>
      <c r="I19" s="36"/>
      <c r="J19" s="10">
        <f t="shared" si="10"/>
        <v>0</v>
      </c>
      <c r="K19" s="10"/>
    </row>
    <row r="20" spans="1:11" x14ac:dyDescent="0.3">
      <c r="A20" s="18" t="s">
        <v>19</v>
      </c>
      <c r="B20" s="4">
        <v>4240</v>
      </c>
      <c r="C20" s="10">
        <v>709</v>
      </c>
      <c r="D20" s="10">
        <v>86000</v>
      </c>
      <c r="E20" s="10">
        <f t="shared" si="7"/>
        <v>-85291</v>
      </c>
      <c r="F20" s="10">
        <f t="shared" si="8"/>
        <v>773.4545454545455</v>
      </c>
      <c r="G20" s="10">
        <f t="shared" si="9"/>
        <v>-85226.545454545456</v>
      </c>
      <c r="H20" s="31">
        <v>80000</v>
      </c>
      <c r="I20" s="36"/>
      <c r="J20" s="24">
        <f t="shared" si="10"/>
        <v>80000</v>
      </c>
      <c r="K20" s="10"/>
    </row>
    <row r="21" spans="1:11" x14ac:dyDescent="0.3">
      <c r="A21" s="3" t="s">
        <v>57</v>
      </c>
      <c r="B21" s="4">
        <v>4250</v>
      </c>
      <c r="C21" s="10">
        <v>169739</v>
      </c>
      <c r="D21" s="10">
        <v>250000</v>
      </c>
      <c r="E21" s="10">
        <f t="shared" si="7"/>
        <v>-80261</v>
      </c>
      <c r="F21" s="10">
        <f t="shared" si="8"/>
        <v>185169.81818181818</v>
      </c>
      <c r="G21" s="10">
        <f t="shared" si="9"/>
        <v>-64830.181818181823</v>
      </c>
      <c r="H21" s="24">
        <v>0</v>
      </c>
      <c r="I21" s="36"/>
      <c r="J21" s="24">
        <f t="shared" si="10"/>
        <v>0</v>
      </c>
      <c r="K21" s="10"/>
    </row>
    <row r="22" spans="1:11" x14ac:dyDescent="0.3">
      <c r="A22" s="3" t="s">
        <v>3</v>
      </c>
      <c r="B22" s="4">
        <v>4260</v>
      </c>
      <c r="C22" s="10">
        <v>42329</v>
      </c>
      <c r="D22" s="10">
        <v>48568</v>
      </c>
      <c r="E22" s="10">
        <f t="shared" si="7"/>
        <v>-6239</v>
      </c>
      <c r="F22" s="10">
        <f t="shared" si="8"/>
        <v>46177.090909090912</v>
      </c>
      <c r="G22" s="10">
        <f t="shared" si="9"/>
        <v>-2390.9090909090883</v>
      </c>
      <c r="H22" s="10">
        <v>48568</v>
      </c>
      <c r="I22" s="36"/>
      <c r="J22" s="24">
        <v>50000</v>
      </c>
      <c r="K22" s="10">
        <f t="shared" ref="K22:K23" si="11">J22-H22</f>
        <v>1432</v>
      </c>
    </row>
    <row r="23" spans="1:11" x14ac:dyDescent="0.3">
      <c r="A23" s="3" t="s">
        <v>1</v>
      </c>
      <c r="B23" s="4">
        <v>4270</v>
      </c>
      <c r="C23" s="10">
        <v>21077</v>
      </c>
      <c r="D23" s="10">
        <v>36727</v>
      </c>
      <c r="E23" s="10">
        <f t="shared" si="7"/>
        <v>-15650</v>
      </c>
      <c r="F23" s="10">
        <f t="shared" si="8"/>
        <v>22993.090909090908</v>
      </c>
      <c r="G23" s="10">
        <f t="shared" si="9"/>
        <v>-13733.909090909092</v>
      </c>
      <c r="H23" s="10">
        <v>36727</v>
      </c>
      <c r="I23" s="36"/>
      <c r="J23" s="24">
        <v>27000</v>
      </c>
      <c r="K23" s="10">
        <f t="shared" si="11"/>
        <v>-9727</v>
      </c>
    </row>
    <row r="24" spans="1:11" x14ac:dyDescent="0.3">
      <c r="A24" s="3" t="s">
        <v>109</v>
      </c>
      <c r="B24" s="4">
        <v>4280</v>
      </c>
      <c r="C24" s="10">
        <v>900</v>
      </c>
      <c r="D24" s="10"/>
      <c r="E24" s="10"/>
      <c r="F24" s="10">
        <f t="shared" si="8"/>
        <v>981.81818181818176</v>
      </c>
      <c r="G24" s="10"/>
      <c r="H24" s="10"/>
      <c r="I24" s="36"/>
      <c r="J24" s="24"/>
      <c r="K24" s="10"/>
    </row>
    <row r="25" spans="1:11" x14ac:dyDescent="0.3">
      <c r="A25" s="3" t="s">
        <v>102</v>
      </c>
      <c r="B25" s="41">
        <v>4290</v>
      </c>
      <c r="C25" s="10"/>
      <c r="D25" s="45"/>
      <c r="E25" s="10"/>
      <c r="F25" s="10">
        <f t="shared" si="8"/>
        <v>0</v>
      </c>
      <c r="G25" s="10"/>
      <c r="H25" s="31">
        <v>206000</v>
      </c>
      <c r="I25" s="36"/>
      <c r="J25" s="24">
        <f t="shared" ref="J25" si="12">H25</f>
        <v>206000</v>
      </c>
      <c r="K25" s="10"/>
    </row>
    <row r="26" spans="1:11" x14ac:dyDescent="0.3">
      <c r="A26" s="3"/>
      <c r="B26" s="3"/>
      <c r="C26" s="10"/>
      <c r="D26" s="10"/>
      <c r="E26" s="10">
        <f>C26-D26</f>
        <v>0</v>
      </c>
      <c r="F26" s="10"/>
      <c r="G26" s="10"/>
      <c r="H26" s="10"/>
      <c r="I26" s="36"/>
      <c r="J26" s="10"/>
      <c r="K26" s="10"/>
    </row>
    <row r="27" spans="1:11" s="21" customFormat="1" ht="18" x14ac:dyDescent="0.35">
      <c r="A27" s="19" t="s">
        <v>53</v>
      </c>
      <c r="B27" s="19"/>
      <c r="C27" s="20">
        <f t="shared" ref="C27:H27" si="13">SUM(C28:C42)</f>
        <v>233725.5</v>
      </c>
      <c r="D27" s="20">
        <f t="shared" si="13"/>
        <v>248500</v>
      </c>
      <c r="E27" s="20">
        <f t="shared" si="13"/>
        <v>-14774.5</v>
      </c>
      <c r="F27" s="20">
        <f t="shared" si="13"/>
        <v>254973.27272727271</v>
      </c>
      <c r="G27" s="20">
        <f t="shared" si="13"/>
        <v>6473.272727272727</v>
      </c>
      <c r="H27" s="20">
        <f t="shared" si="13"/>
        <v>269000</v>
      </c>
      <c r="I27" s="35"/>
      <c r="J27" s="20">
        <f>SUM(J28:J42)</f>
        <v>265900</v>
      </c>
      <c r="K27" s="20">
        <f>SUM(K28:K42)</f>
        <v>-3100</v>
      </c>
    </row>
    <row r="28" spans="1:11" s="21" customFormat="1" ht="18" x14ac:dyDescent="0.35">
      <c r="A28" s="18" t="s">
        <v>39</v>
      </c>
      <c r="B28" s="4">
        <v>4060</v>
      </c>
      <c r="C28" s="10">
        <v>1162.5</v>
      </c>
      <c r="D28" s="10">
        <v>3200</v>
      </c>
      <c r="E28" s="10">
        <f t="shared" ref="E28:E42" si="14">C28-D28</f>
        <v>-2037.5</v>
      </c>
      <c r="F28" s="10">
        <f t="shared" ref="F28:F41" si="15">(C28/11)*12</f>
        <v>1268.1818181818182</v>
      </c>
      <c r="G28" s="10">
        <f t="shared" ref="G28:G41" si="16">F28-D28</f>
        <v>-1931.8181818181818</v>
      </c>
      <c r="H28" s="10">
        <v>1800</v>
      </c>
      <c r="I28" s="36"/>
      <c r="J28" s="10">
        <f t="shared" ref="J28" si="17">H28</f>
        <v>1800</v>
      </c>
      <c r="K28" s="10">
        <f t="shared" ref="K28:K42" si="18">J28-H28</f>
        <v>0</v>
      </c>
    </row>
    <row r="29" spans="1:11" x14ac:dyDescent="0.3">
      <c r="A29" s="5" t="s">
        <v>23</v>
      </c>
      <c r="B29" s="4">
        <v>4070</v>
      </c>
      <c r="C29" s="10">
        <v>11283</v>
      </c>
      <c r="D29" s="10">
        <v>9600</v>
      </c>
      <c r="E29" s="10">
        <f t="shared" si="14"/>
        <v>1683</v>
      </c>
      <c r="F29" s="10">
        <f t="shared" si="15"/>
        <v>12308.727272727272</v>
      </c>
      <c r="G29" s="10">
        <f t="shared" si="16"/>
        <v>2708.7272727272721</v>
      </c>
      <c r="H29" s="10">
        <v>9600</v>
      </c>
      <c r="I29" s="36"/>
      <c r="J29" s="24">
        <v>11000</v>
      </c>
      <c r="K29" s="10">
        <f t="shared" si="18"/>
        <v>1400</v>
      </c>
    </row>
    <row r="30" spans="1:11" x14ac:dyDescent="0.3">
      <c r="A30" s="3" t="s">
        <v>54</v>
      </c>
      <c r="B30" s="4">
        <v>4075</v>
      </c>
      <c r="C30" s="10">
        <v>2600</v>
      </c>
      <c r="D30" s="10">
        <v>2000</v>
      </c>
      <c r="E30" s="10">
        <f t="shared" si="14"/>
        <v>600</v>
      </c>
      <c r="F30" s="10">
        <f t="shared" si="15"/>
        <v>2836.3636363636365</v>
      </c>
      <c r="G30" s="10">
        <f t="shared" si="16"/>
        <v>836.36363636363649</v>
      </c>
      <c r="H30" s="10">
        <v>2000</v>
      </c>
      <c r="I30" s="36"/>
      <c r="J30" s="24">
        <v>3000</v>
      </c>
      <c r="K30" s="10">
        <f t="shared" si="18"/>
        <v>1000</v>
      </c>
    </row>
    <row r="31" spans="1:11" x14ac:dyDescent="0.3">
      <c r="A31" s="6" t="s">
        <v>100</v>
      </c>
      <c r="B31" s="4">
        <v>4080</v>
      </c>
      <c r="C31" s="10">
        <v>100</v>
      </c>
      <c r="D31" s="10">
        <v>0</v>
      </c>
      <c r="E31" s="10">
        <f t="shared" si="14"/>
        <v>100</v>
      </c>
      <c r="F31" s="10">
        <f t="shared" si="15"/>
        <v>109.09090909090909</v>
      </c>
      <c r="G31" s="10">
        <f t="shared" si="16"/>
        <v>109.09090909090909</v>
      </c>
      <c r="H31" s="10"/>
      <c r="I31" s="36"/>
      <c r="J31" s="10">
        <f t="shared" ref="J31:J32" si="19">H31</f>
        <v>0</v>
      </c>
      <c r="K31" s="10">
        <f t="shared" si="18"/>
        <v>0</v>
      </c>
    </row>
    <row r="32" spans="1:11" x14ac:dyDescent="0.3">
      <c r="A32" s="6" t="s">
        <v>55</v>
      </c>
      <c r="B32" s="4">
        <v>4085</v>
      </c>
      <c r="C32" s="10">
        <v>0</v>
      </c>
      <c r="D32" s="10">
        <v>0</v>
      </c>
      <c r="E32" s="10">
        <f t="shared" si="14"/>
        <v>0</v>
      </c>
      <c r="F32" s="10">
        <f t="shared" si="15"/>
        <v>0</v>
      </c>
      <c r="G32" s="10">
        <f t="shared" si="16"/>
        <v>0</v>
      </c>
      <c r="H32" s="10">
        <v>4000</v>
      </c>
      <c r="I32" s="36"/>
      <c r="J32" s="10">
        <f t="shared" si="19"/>
        <v>4000</v>
      </c>
      <c r="K32" s="10">
        <f t="shared" si="18"/>
        <v>0</v>
      </c>
    </row>
    <row r="33" spans="1:11" x14ac:dyDescent="0.3">
      <c r="A33" s="3" t="s">
        <v>7</v>
      </c>
      <c r="B33" s="4">
        <v>4090</v>
      </c>
      <c r="C33" s="10">
        <v>87259</v>
      </c>
      <c r="D33" s="10">
        <v>105000</v>
      </c>
      <c r="E33" s="10">
        <f t="shared" si="14"/>
        <v>-17741</v>
      </c>
      <c r="F33" s="10">
        <f t="shared" si="15"/>
        <v>95191.636363636368</v>
      </c>
      <c r="G33" s="10">
        <f t="shared" si="16"/>
        <v>-9808.3636363636324</v>
      </c>
      <c r="H33" s="10">
        <v>105000</v>
      </c>
      <c r="I33" s="36"/>
      <c r="J33" s="24">
        <v>100000</v>
      </c>
      <c r="K33" s="10">
        <f t="shared" si="18"/>
        <v>-5000</v>
      </c>
    </row>
    <row r="34" spans="1:11" x14ac:dyDescent="0.3">
      <c r="A34" s="5" t="s">
        <v>24</v>
      </c>
      <c r="B34" s="4">
        <v>4100</v>
      </c>
      <c r="C34" s="10">
        <v>24255</v>
      </c>
      <c r="D34" s="10">
        <v>9000</v>
      </c>
      <c r="E34" s="10">
        <f t="shared" si="14"/>
        <v>15255</v>
      </c>
      <c r="F34" s="10">
        <f t="shared" si="15"/>
        <v>26460</v>
      </c>
      <c r="G34" s="10">
        <f t="shared" si="16"/>
        <v>17460</v>
      </c>
      <c r="H34" s="10">
        <v>23000</v>
      </c>
      <c r="I34" s="36"/>
      <c r="J34" s="24">
        <v>25000</v>
      </c>
      <c r="K34" s="10">
        <f t="shared" si="18"/>
        <v>2000</v>
      </c>
    </row>
    <row r="35" spans="1:11" x14ac:dyDescent="0.3">
      <c r="A35" s="3" t="s">
        <v>103</v>
      </c>
      <c r="B35" s="4">
        <v>4306</v>
      </c>
      <c r="C35" s="10">
        <v>3340</v>
      </c>
      <c r="D35" s="10">
        <v>4200</v>
      </c>
      <c r="E35" s="10">
        <f t="shared" si="14"/>
        <v>-860</v>
      </c>
      <c r="F35" s="10">
        <f t="shared" si="15"/>
        <v>3643.6363636363635</v>
      </c>
      <c r="G35" s="10">
        <f t="shared" si="16"/>
        <v>-556.36363636363649</v>
      </c>
      <c r="H35" s="10">
        <v>4200</v>
      </c>
      <c r="I35" s="36"/>
      <c r="J35" s="24">
        <v>3200</v>
      </c>
      <c r="K35" s="10">
        <f t="shared" si="18"/>
        <v>-1000</v>
      </c>
    </row>
    <row r="36" spans="1:11" x14ac:dyDescent="0.3">
      <c r="A36" s="3" t="s">
        <v>4</v>
      </c>
      <c r="B36" s="4">
        <v>4307</v>
      </c>
      <c r="C36" s="10">
        <v>71598</v>
      </c>
      <c r="D36" s="10">
        <v>75000</v>
      </c>
      <c r="E36" s="10">
        <f t="shared" si="14"/>
        <v>-3402</v>
      </c>
      <c r="F36" s="10">
        <f t="shared" si="15"/>
        <v>78106.909090909088</v>
      </c>
      <c r="G36" s="10">
        <f t="shared" si="16"/>
        <v>3106.9090909090883</v>
      </c>
      <c r="H36" s="10">
        <v>75000</v>
      </c>
      <c r="I36" s="36"/>
      <c r="J36" s="24">
        <v>80000</v>
      </c>
      <c r="K36" s="10">
        <f t="shared" si="18"/>
        <v>5000</v>
      </c>
    </row>
    <row r="37" spans="1:11" x14ac:dyDescent="0.3">
      <c r="A37" s="3" t="s">
        <v>56</v>
      </c>
      <c r="B37" s="4">
        <v>4308</v>
      </c>
      <c r="C37" s="10">
        <v>2784</v>
      </c>
      <c r="D37" s="10">
        <v>3000</v>
      </c>
      <c r="E37" s="10">
        <f t="shared" si="14"/>
        <v>-216</v>
      </c>
      <c r="F37" s="10">
        <f t="shared" si="15"/>
        <v>3037.090909090909</v>
      </c>
      <c r="G37" s="10">
        <f t="shared" si="16"/>
        <v>37.090909090909008</v>
      </c>
      <c r="H37" s="10">
        <v>3000</v>
      </c>
      <c r="I37" s="36"/>
      <c r="J37" s="24">
        <f t="shared" ref="J37" si="20">H37</f>
        <v>3000</v>
      </c>
      <c r="K37" s="10">
        <f t="shared" si="18"/>
        <v>0</v>
      </c>
    </row>
    <row r="38" spans="1:11" x14ac:dyDescent="0.3">
      <c r="A38" s="3" t="s">
        <v>5</v>
      </c>
      <c r="B38" s="4">
        <v>4309</v>
      </c>
      <c r="C38" s="10">
        <v>10051</v>
      </c>
      <c r="D38" s="10">
        <v>9500</v>
      </c>
      <c r="E38" s="10">
        <f t="shared" si="14"/>
        <v>551</v>
      </c>
      <c r="F38" s="10">
        <f t="shared" si="15"/>
        <v>10964.727272727272</v>
      </c>
      <c r="G38" s="10">
        <f t="shared" si="16"/>
        <v>1464.7272727272721</v>
      </c>
      <c r="H38" s="10">
        <v>9500</v>
      </c>
      <c r="I38" s="36"/>
      <c r="J38" s="24">
        <v>10000</v>
      </c>
      <c r="K38" s="10">
        <f t="shared" si="18"/>
        <v>500</v>
      </c>
    </row>
    <row r="39" spans="1:11" x14ac:dyDescent="0.3">
      <c r="A39" s="3" t="s">
        <v>6</v>
      </c>
      <c r="B39" s="4">
        <v>4310</v>
      </c>
      <c r="C39" s="10">
        <v>18220</v>
      </c>
      <c r="D39" s="10">
        <v>27000</v>
      </c>
      <c r="E39" s="10">
        <f t="shared" si="14"/>
        <v>-8780</v>
      </c>
      <c r="F39" s="10">
        <f t="shared" si="15"/>
        <v>19876.363636363636</v>
      </c>
      <c r="G39" s="10">
        <f t="shared" si="16"/>
        <v>-7123.636363636364</v>
      </c>
      <c r="H39" s="10">
        <v>27000</v>
      </c>
      <c r="I39" s="36"/>
      <c r="J39" s="24">
        <v>20000</v>
      </c>
      <c r="K39" s="10">
        <f t="shared" si="18"/>
        <v>-7000</v>
      </c>
    </row>
    <row r="40" spans="1:11" x14ac:dyDescent="0.3">
      <c r="A40" s="3" t="s">
        <v>104</v>
      </c>
      <c r="B40" s="4">
        <v>4320</v>
      </c>
      <c r="C40" s="10">
        <v>1033</v>
      </c>
      <c r="D40" s="10">
        <v>0</v>
      </c>
      <c r="E40" s="10">
        <f t="shared" si="14"/>
        <v>1033</v>
      </c>
      <c r="F40" s="10">
        <f t="shared" si="15"/>
        <v>1126.909090909091</v>
      </c>
      <c r="G40" s="10">
        <f t="shared" si="16"/>
        <v>1126.909090909091</v>
      </c>
      <c r="H40" s="10">
        <v>900</v>
      </c>
      <c r="I40" s="36"/>
      <c r="J40" s="10">
        <f t="shared" ref="J40:J42" si="21">H40</f>
        <v>900</v>
      </c>
      <c r="K40" s="10">
        <f t="shared" si="18"/>
        <v>0</v>
      </c>
    </row>
    <row r="41" spans="1:11" x14ac:dyDescent="0.3">
      <c r="A41" s="18" t="s">
        <v>40</v>
      </c>
      <c r="B41" s="42">
        <v>4323</v>
      </c>
      <c r="C41" s="10">
        <v>40</v>
      </c>
      <c r="D41" s="10">
        <v>1000</v>
      </c>
      <c r="E41" s="10">
        <f t="shared" si="14"/>
        <v>-960</v>
      </c>
      <c r="F41" s="10">
        <f t="shared" si="15"/>
        <v>43.636363636363633</v>
      </c>
      <c r="G41" s="10">
        <f t="shared" si="16"/>
        <v>-956.36363636363637</v>
      </c>
      <c r="H41" s="10"/>
      <c r="I41" s="36"/>
      <c r="J41" s="10">
        <f t="shared" si="21"/>
        <v>0</v>
      </c>
      <c r="K41" s="10">
        <f t="shared" si="18"/>
        <v>0</v>
      </c>
    </row>
    <row r="42" spans="1:11" x14ac:dyDescent="0.3">
      <c r="A42" s="3" t="s">
        <v>96</v>
      </c>
      <c r="B42" s="42">
        <v>4510</v>
      </c>
      <c r="C42" s="10"/>
      <c r="D42" s="10">
        <v>0</v>
      </c>
      <c r="E42" s="10">
        <f t="shared" si="14"/>
        <v>0</v>
      </c>
      <c r="F42" s="10"/>
      <c r="G42" s="10"/>
      <c r="H42" s="24">
        <v>4000</v>
      </c>
      <c r="I42" s="36"/>
      <c r="J42" s="10">
        <f t="shared" si="21"/>
        <v>4000</v>
      </c>
      <c r="K42" s="10">
        <f t="shared" si="18"/>
        <v>0</v>
      </c>
    </row>
    <row r="43" spans="1:11" x14ac:dyDescent="0.3">
      <c r="A43" s="4" t="s">
        <v>10</v>
      </c>
      <c r="B43" s="4"/>
      <c r="C43" s="12">
        <f t="shared" ref="C43:H43" si="22">SUM(C6+C14+C27)</f>
        <v>1470387.9</v>
      </c>
      <c r="D43" s="12">
        <f t="shared" si="22"/>
        <v>1838430</v>
      </c>
      <c r="E43" s="12">
        <f t="shared" si="22"/>
        <v>-368942.1</v>
      </c>
      <c r="F43" s="12">
        <f t="shared" si="22"/>
        <v>1680114.8</v>
      </c>
      <c r="G43" s="12">
        <f t="shared" si="22"/>
        <v>-159297.01818181819</v>
      </c>
      <c r="H43" s="12">
        <f t="shared" si="22"/>
        <v>1638575</v>
      </c>
      <c r="I43" s="37"/>
      <c r="J43" s="12">
        <f>SUM(J6+J14+J27)</f>
        <v>1759680</v>
      </c>
      <c r="K43" s="12">
        <f>SUM(K6+K14+K27)</f>
        <v>121105</v>
      </c>
    </row>
    <row r="44" spans="1:11" x14ac:dyDescent="0.3">
      <c r="A44" s="4"/>
      <c r="B44" s="4"/>
      <c r="C44" s="12"/>
      <c r="D44" s="12"/>
      <c r="E44" s="12"/>
      <c r="F44" s="12"/>
      <c r="G44" s="12"/>
      <c r="H44" s="12"/>
      <c r="I44" s="37"/>
      <c r="J44" s="12"/>
      <c r="K44" s="12"/>
    </row>
    <row r="45" spans="1:11" s="29" customFormat="1" ht="25.8" x14ac:dyDescent="0.5">
      <c r="A45" s="46" t="s">
        <v>14</v>
      </c>
      <c r="B45" s="46"/>
      <c r="C45" s="46"/>
      <c r="D45" s="46"/>
      <c r="E45" s="27"/>
      <c r="F45" s="27"/>
      <c r="G45" s="27"/>
      <c r="H45" s="28"/>
      <c r="I45" s="38"/>
      <c r="J45" s="28"/>
      <c r="K45" s="28"/>
    </row>
    <row r="46" spans="1:11" x14ac:dyDescent="0.3">
      <c r="A46" s="4"/>
      <c r="B46" s="4"/>
      <c r="C46" s="13" t="str">
        <f t="shared" ref="C46:H47" si="23">C3</f>
        <v>Actual</v>
      </c>
      <c r="D46" s="13" t="str">
        <f t="shared" si="23"/>
        <v>Budget</v>
      </c>
      <c r="E46" s="13" t="str">
        <f t="shared" si="23"/>
        <v xml:space="preserve">Cur Budget </v>
      </c>
      <c r="F46" s="13" t="str">
        <f t="shared" si="23"/>
        <v>Projected</v>
      </c>
      <c r="G46" s="13" t="str">
        <f t="shared" si="23"/>
        <v xml:space="preserve">Proj Budget </v>
      </c>
      <c r="H46" s="13" t="str">
        <f t="shared" si="23"/>
        <v>Initial Budget</v>
      </c>
      <c r="I46" s="32"/>
      <c r="J46" s="13" t="str">
        <f>J3</f>
        <v xml:space="preserve">Adj Budget </v>
      </c>
      <c r="K46" s="13" t="str">
        <f>K3</f>
        <v xml:space="preserve">Net </v>
      </c>
    </row>
    <row r="47" spans="1:11" x14ac:dyDescent="0.3">
      <c r="A47" s="4" t="s">
        <v>11</v>
      </c>
      <c r="B47" s="4"/>
      <c r="C47" s="16" t="str">
        <f t="shared" si="23"/>
        <v>thru 11/30/23</v>
      </c>
      <c r="D47" s="16">
        <f t="shared" si="23"/>
        <v>2023</v>
      </c>
      <c r="E47" s="16" t="str">
        <f t="shared" si="23"/>
        <v>Var</v>
      </c>
      <c r="F47" s="16" t="str">
        <f t="shared" si="23"/>
        <v>2023 Act</v>
      </c>
      <c r="G47" s="16" t="str">
        <f t="shared" si="23"/>
        <v>Var</v>
      </c>
      <c r="H47" s="16">
        <f t="shared" si="23"/>
        <v>2024</v>
      </c>
      <c r="I47" s="33"/>
      <c r="J47" s="16">
        <f>J4</f>
        <v>2024</v>
      </c>
      <c r="K47" s="16" t="str">
        <f>K4</f>
        <v>Adjustments</v>
      </c>
    </row>
    <row r="48" spans="1:11" s="21" customFormat="1" ht="18" x14ac:dyDescent="0.35">
      <c r="A48" s="19" t="s">
        <v>29</v>
      </c>
      <c r="B48" s="19"/>
      <c r="C48" s="20">
        <f t="shared" ref="C48" si="24">SUM(C49:C55)</f>
        <v>827350</v>
      </c>
      <c r="D48" s="20">
        <f t="shared" ref="D48:G48" si="25">SUM(D49:D55)</f>
        <v>1035500</v>
      </c>
      <c r="E48" s="20">
        <f t="shared" si="25"/>
        <v>-208150</v>
      </c>
      <c r="F48" s="20">
        <f t="shared" si="25"/>
        <v>902563.63636363635</v>
      </c>
      <c r="G48" s="20">
        <f t="shared" si="25"/>
        <v>-132936.36363636362</v>
      </c>
      <c r="H48" s="20">
        <f>SUM(H49:H55)</f>
        <v>1040000</v>
      </c>
      <c r="I48" s="35"/>
      <c r="J48" s="20">
        <f>SUM(J49:J55)</f>
        <v>1054000</v>
      </c>
      <c r="K48" s="10">
        <f t="shared" ref="K48:K55" si="26">J48-H48</f>
        <v>14000</v>
      </c>
    </row>
    <row r="49" spans="1:11" x14ac:dyDescent="0.3">
      <c r="A49" s="3" t="s">
        <v>30</v>
      </c>
      <c r="B49" s="4">
        <v>5105</v>
      </c>
      <c r="C49" s="24">
        <v>646236</v>
      </c>
      <c r="D49" s="24">
        <v>818000</v>
      </c>
      <c r="E49" s="10">
        <f t="shared" ref="E49:E56" si="27">C49-D49</f>
        <v>-171764</v>
      </c>
      <c r="F49" s="10">
        <f t="shared" ref="F49:F55" si="28">(C49/11)*12</f>
        <v>704984.72727272729</v>
      </c>
      <c r="G49" s="10">
        <f t="shared" ref="G49:G55" si="29">F49-D49</f>
        <v>-113015.27272727271</v>
      </c>
      <c r="H49" s="31">
        <v>826000</v>
      </c>
      <c r="I49" s="36"/>
      <c r="J49" s="24">
        <v>840000</v>
      </c>
      <c r="K49" s="10">
        <f t="shared" si="26"/>
        <v>14000</v>
      </c>
    </row>
    <row r="50" spans="1:11" x14ac:dyDescent="0.3">
      <c r="A50" s="3" t="s">
        <v>31</v>
      </c>
      <c r="B50" s="4">
        <v>5120</v>
      </c>
      <c r="C50" s="24">
        <v>50856</v>
      </c>
      <c r="D50" s="24">
        <v>60000</v>
      </c>
      <c r="E50" s="10">
        <f t="shared" si="27"/>
        <v>-9144</v>
      </c>
      <c r="F50" s="10">
        <f t="shared" si="28"/>
        <v>55479.272727272721</v>
      </c>
      <c r="G50" s="10">
        <f t="shared" si="29"/>
        <v>-4520.7272727272793</v>
      </c>
      <c r="H50" s="24">
        <v>60000</v>
      </c>
      <c r="I50" s="36"/>
      <c r="J50" s="10">
        <f t="shared" ref="J50:J55" si="30">H50</f>
        <v>60000</v>
      </c>
      <c r="K50" s="10">
        <f t="shared" si="26"/>
        <v>0</v>
      </c>
    </row>
    <row r="51" spans="1:11" x14ac:dyDescent="0.3">
      <c r="A51" s="6" t="s">
        <v>32</v>
      </c>
      <c r="B51" s="4">
        <v>5130</v>
      </c>
      <c r="C51" s="24">
        <v>4162</v>
      </c>
      <c r="D51" s="24">
        <v>4000</v>
      </c>
      <c r="E51" s="10">
        <f t="shared" si="27"/>
        <v>162</v>
      </c>
      <c r="F51" s="10">
        <f t="shared" si="28"/>
        <v>4540.363636363636</v>
      </c>
      <c r="G51" s="10">
        <f t="shared" si="29"/>
        <v>540.36363636363603</v>
      </c>
      <c r="H51" s="24">
        <v>4000</v>
      </c>
      <c r="I51" s="36"/>
      <c r="J51" s="10">
        <f t="shared" si="30"/>
        <v>4000</v>
      </c>
      <c r="K51" s="10">
        <f t="shared" si="26"/>
        <v>0</v>
      </c>
    </row>
    <row r="52" spans="1:11" x14ac:dyDescent="0.3">
      <c r="A52" s="6" t="s">
        <v>43</v>
      </c>
      <c r="B52" s="4">
        <v>5140</v>
      </c>
      <c r="C52" s="24">
        <v>119170</v>
      </c>
      <c r="D52" s="24">
        <v>150000</v>
      </c>
      <c r="E52" s="10">
        <f t="shared" si="27"/>
        <v>-30830</v>
      </c>
      <c r="F52" s="10">
        <f t="shared" si="28"/>
        <v>130003.63636363637</v>
      </c>
      <c r="G52" s="10">
        <f t="shared" si="29"/>
        <v>-19996.363636363632</v>
      </c>
      <c r="H52" s="24">
        <v>150000</v>
      </c>
      <c r="I52" s="36"/>
      <c r="J52" s="10">
        <f t="shared" si="30"/>
        <v>150000</v>
      </c>
      <c r="K52" s="10">
        <f t="shared" si="26"/>
        <v>0</v>
      </c>
    </row>
    <row r="53" spans="1:11" x14ac:dyDescent="0.3">
      <c r="A53" s="6" t="s">
        <v>33</v>
      </c>
      <c r="B53" s="4">
        <v>5150</v>
      </c>
      <c r="C53" s="24">
        <v>950</v>
      </c>
      <c r="D53" s="24">
        <v>2200</v>
      </c>
      <c r="E53" s="10">
        <f t="shared" si="27"/>
        <v>-1250</v>
      </c>
      <c r="F53" s="10">
        <f t="shared" si="28"/>
        <v>1036.3636363636363</v>
      </c>
      <c r="G53" s="10">
        <f t="shared" si="29"/>
        <v>-1163.6363636363637</v>
      </c>
      <c r="H53" s="24">
        <v>0</v>
      </c>
      <c r="I53" s="36"/>
      <c r="J53" s="10">
        <f t="shared" si="30"/>
        <v>0</v>
      </c>
      <c r="K53" s="10">
        <f t="shared" si="26"/>
        <v>0</v>
      </c>
    </row>
    <row r="54" spans="1:11" x14ac:dyDescent="0.3">
      <c r="A54" s="3" t="s">
        <v>13</v>
      </c>
      <c r="B54" s="4">
        <v>5200</v>
      </c>
      <c r="C54" s="10">
        <v>0</v>
      </c>
      <c r="D54" s="10">
        <v>1300</v>
      </c>
      <c r="E54" s="10">
        <f t="shared" si="27"/>
        <v>-1300</v>
      </c>
      <c r="F54" s="10">
        <f t="shared" si="28"/>
        <v>0</v>
      </c>
      <c r="G54" s="10">
        <f t="shared" si="29"/>
        <v>-1300</v>
      </c>
      <c r="H54" s="10">
        <v>0</v>
      </c>
      <c r="I54" s="36"/>
      <c r="J54" s="10">
        <f t="shared" si="30"/>
        <v>0</v>
      </c>
      <c r="K54" s="10">
        <f t="shared" si="26"/>
        <v>0</v>
      </c>
    </row>
    <row r="55" spans="1:11" x14ac:dyDescent="0.3">
      <c r="A55" s="6" t="s">
        <v>34</v>
      </c>
      <c r="B55" s="4">
        <v>5300</v>
      </c>
      <c r="C55" s="10">
        <v>5976</v>
      </c>
      <c r="D55" s="10">
        <v>0</v>
      </c>
      <c r="E55" s="10">
        <f t="shared" si="27"/>
        <v>5976</v>
      </c>
      <c r="F55" s="10">
        <f t="shared" si="28"/>
        <v>6519.272727272727</v>
      </c>
      <c r="G55" s="10">
        <f t="shared" si="29"/>
        <v>6519.272727272727</v>
      </c>
      <c r="H55" s="10">
        <v>0</v>
      </c>
      <c r="I55" s="36"/>
      <c r="J55" s="10">
        <f t="shared" si="30"/>
        <v>0</v>
      </c>
      <c r="K55" s="10">
        <f t="shared" si="26"/>
        <v>0</v>
      </c>
    </row>
    <row r="56" spans="1:11" x14ac:dyDescent="0.3">
      <c r="A56" s="3"/>
      <c r="B56" s="3"/>
      <c r="C56" s="10"/>
      <c r="D56" s="10"/>
      <c r="E56" s="10">
        <f t="shared" si="27"/>
        <v>0</v>
      </c>
      <c r="F56" s="10"/>
      <c r="G56" s="10"/>
      <c r="H56" s="10"/>
      <c r="I56" s="36"/>
      <c r="J56" s="10"/>
      <c r="K56" s="10"/>
    </row>
    <row r="57" spans="1:11" s="21" customFormat="1" ht="18" x14ac:dyDescent="0.35">
      <c r="A57" s="19" t="s">
        <v>35</v>
      </c>
      <c r="B57" s="19"/>
      <c r="C57" s="20">
        <f t="shared" ref="C57:H57" si="31">SUM(C58:C72)</f>
        <v>167892</v>
      </c>
      <c r="D57" s="20">
        <f t="shared" si="31"/>
        <v>191130</v>
      </c>
      <c r="E57" s="20">
        <f t="shared" si="31"/>
        <v>-30931</v>
      </c>
      <c r="F57" s="20">
        <f t="shared" si="31"/>
        <v>183154.90909090909</v>
      </c>
      <c r="G57" s="20">
        <f t="shared" si="31"/>
        <v>-7975.0909090908935</v>
      </c>
      <c r="H57" s="20">
        <f t="shared" si="31"/>
        <v>168000</v>
      </c>
      <c r="I57" s="35"/>
      <c r="J57" s="20">
        <f>SUM(J58:J72)</f>
        <v>185000</v>
      </c>
      <c r="K57" s="20">
        <f>SUM(K58:K72)</f>
        <v>17000</v>
      </c>
    </row>
    <row r="58" spans="1:11" x14ac:dyDescent="0.3">
      <c r="A58" s="6" t="s">
        <v>36</v>
      </c>
      <c r="B58" s="4">
        <v>6005</v>
      </c>
      <c r="C58" s="10">
        <v>3850</v>
      </c>
      <c r="D58" s="10">
        <v>0</v>
      </c>
      <c r="E58" s="10">
        <f t="shared" ref="E58:E67" si="32">C58-D58</f>
        <v>3850</v>
      </c>
      <c r="F58" s="10">
        <f t="shared" ref="F58:F72" si="33">(C58/11)*12</f>
        <v>4200</v>
      </c>
      <c r="G58" s="10">
        <f t="shared" ref="G58:G72" si="34">F58-D58</f>
        <v>4200</v>
      </c>
      <c r="H58" s="10">
        <v>0</v>
      </c>
      <c r="I58" s="36"/>
      <c r="J58" s="10">
        <f t="shared" ref="J58" si="35">H58</f>
        <v>0</v>
      </c>
      <c r="K58" s="10">
        <f t="shared" ref="K58:K72" si="36">J58-H58</f>
        <v>0</v>
      </c>
    </row>
    <row r="59" spans="1:11" x14ac:dyDescent="0.3">
      <c r="A59" s="6" t="s">
        <v>37</v>
      </c>
      <c r="B59" s="4">
        <v>6020</v>
      </c>
      <c r="C59" s="10">
        <v>7521</v>
      </c>
      <c r="D59" s="10">
        <v>5050</v>
      </c>
      <c r="E59" s="10">
        <f t="shared" si="32"/>
        <v>2471</v>
      </c>
      <c r="F59" s="10">
        <f t="shared" si="33"/>
        <v>8204.7272727272721</v>
      </c>
      <c r="G59" s="10">
        <f t="shared" si="34"/>
        <v>3154.7272727272721</v>
      </c>
      <c r="H59" s="10">
        <v>6000</v>
      </c>
      <c r="I59" s="36"/>
      <c r="J59" s="24">
        <v>6500</v>
      </c>
      <c r="K59" s="10">
        <f>J59-H59</f>
        <v>500</v>
      </c>
    </row>
    <row r="60" spans="1:11" x14ac:dyDescent="0.3">
      <c r="A60" s="6" t="s">
        <v>38</v>
      </c>
      <c r="B60" s="4">
        <v>6030</v>
      </c>
      <c r="C60" s="10">
        <v>2104</v>
      </c>
      <c r="D60" s="10">
        <v>3000</v>
      </c>
      <c r="E60" s="10">
        <f t="shared" si="32"/>
        <v>-896</v>
      </c>
      <c r="F60" s="10">
        <f t="shared" si="33"/>
        <v>2295.2727272727275</v>
      </c>
      <c r="G60" s="10">
        <f t="shared" si="34"/>
        <v>-704.72727272727252</v>
      </c>
      <c r="H60" s="10">
        <v>3000</v>
      </c>
      <c r="I60" s="36"/>
      <c r="J60" s="10">
        <f t="shared" ref="J60:J62" si="37">H60</f>
        <v>3000</v>
      </c>
      <c r="K60" s="10">
        <f t="shared" si="36"/>
        <v>0</v>
      </c>
    </row>
    <row r="61" spans="1:11" x14ac:dyDescent="0.3">
      <c r="A61" s="6" t="s">
        <v>61</v>
      </c>
      <c r="B61" s="4">
        <v>6041</v>
      </c>
      <c r="C61" s="10">
        <v>6355</v>
      </c>
      <c r="D61" s="10">
        <v>86000</v>
      </c>
      <c r="E61" s="10">
        <f t="shared" si="32"/>
        <v>-79645</v>
      </c>
      <c r="F61" s="10">
        <f t="shared" si="33"/>
        <v>6932.727272727273</v>
      </c>
      <c r="G61" s="10">
        <f t="shared" si="34"/>
        <v>-79067.272727272721</v>
      </c>
      <c r="H61" s="31">
        <v>80000</v>
      </c>
      <c r="I61" s="36"/>
      <c r="J61" s="24">
        <f t="shared" si="37"/>
        <v>80000</v>
      </c>
      <c r="K61" s="10">
        <f t="shared" si="36"/>
        <v>0</v>
      </c>
    </row>
    <row r="62" spans="1:11" x14ac:dyDescent="0.3">
      <c r="A62" s="6" t="s">
        <v>67</v>
      </c>
      <c r="B62" s="4">
        <v>6042</v>
      </c>
      <c r="C62" s="10">
        <v>60274</v>
      </c>
      <c r="D62" s="10">
        <v>8500</v>
      </c>
      <c r="E62" s="10">
        <f t="shared" si="32"/>
        <v>51774</v>
      </c>
      <c r="F62" s="10">
        <f t="shared" si="33"/>
        <v>65753.454545454544</v>
      </c>
      <c r="G62" s="10">
        <f t="shared" si="34"/>
        <v>57253.454545454544</v>
      </c>
      <c r="H62" s="10"/>
      <c r="I62" s="36"/>
      <c r="J62" s="10">
        <f t="shared" si="37"/>
        <v>0</v>
      </c>
      <c r="K62" s="10">
        <f t="shared" si="36"/>
        <v>0</v>
      </c>
    </row>
    <row r="63" spans="1:11" x14ac:dyDescent="0.3">
      <c r="A63" s="6" t="s">
        <v>62</v>
      </c>
      <c r="B63" s="4">
        <v>6043</v>
      </c>
      <c r="C63" s="10">
        <v>9538</v>
      </c>
      <c r="D63" s="10">
        <v>7500</v>
      </c>
      <c r="E63" s="10">
        <f t="shared" si="32"/>
        <v>2038</v>
      </c>
      <c r="F63" s="10">
        <f t="shared" si="33"/>
        <v>10405.09090909091</v>
      </c>
      <c r="G63" s="10">
        <f t="shared" si="34"/>
        <v>2905.0909090909099</v>
      </c>
      <c r="H63" s="10">
        <v>8000</v>
      </c>
      <c r="I63" s="36"/>
      <c r="J63" s="24">
        <v>9500</v>
      </c>
      <c r="K63" s="10">
        <f t="shared" si="36"/>
        <v>1500</v>
      </c>
    </row>
    <row r="64" spans="1:11" x14ac:dyDescent="0.3">
      <c r="A64" s="6" t="s">
        <v>105</v>
      </c>
      <c r="B64" s="4">
        <v>6044</v>
      </c>
      <c r="C64" s="10">
        <v>13395</v>
      </c>
      <c r="D64" s="10">
        <v>25000</v>
      </c>
      <c r="E64" s="10">
        <f t="shared" si="32"/>
        <v>-11605</v>
      </c>
      <c r="F64" s="10">
        <f t="shared" si="33"/>
        <v>14612.727272727272</v>
      </c>
      <c r="G64" s="10">
        <f t="shared" si="34"/>
        <v>-10387.272727272728</v>
      </c>
      <c r="H64" s="10">
        <v>7000</v>
      </c>
      <c r="I64" s="36"/>
      <c r="J64" s="43">
        <v>16000</v>
      </c>
      <c r="K64" s="10">
        <f t="shared" si="36"/>
        <v>9000</v>
      </c>
    </row>
    <row r="65" spans="1:11" x14ac:dyDescent="0.3">
      <c r="A65" s="6" t="s">
        <v>106</v>
      </c>
      <c r="B65" s="4">
        <v>6045</v>
      </c>
      <c r="C65" s="10">
        <v>5544</v>
      </c>
      <c r="D65" s="10">
        <v>1000</v>
      </c>
      <c r="E65" s="10">
        <f t="shared" si="32"/>
        <v>4544</v>
      </c>
      <c r="F65" s="10">
        <f t="shared" si="33"/>
        <v>6048</v>
      </c>
      <c r="G65" s="10">
        <f t="shared" si="34"/>
        <v>5048</v>
      </c>
      <c r="H65" s="10">
        <v>5000</v>
      </c>
      <c r="I65" s="36"/>
      <c r="J65" s="43">
        <v>6000</v>
      </c>
      <c r="K65" s="10">
        <f t="shared" si="36"/>
        <v>1000</v>
      </c>
    </row>
    <row r="66" spans="1:11" x14ac:dyDescent="0.3">
      <c r="A66" s="6" t="s">
        <v>63</v>
      </c>
      <c r="B66" s="4">
        <v>6046</v>
      </c>
      <c r="C66" s="10">
        <v>444</v>
      </c>
      <c r="D66" s="10">
        <v>22080</v>
      </c>
      <c r="E66" s="10">
        <f t="shared" si="32"/>
        <v>-21636</v>
      </c>
      <c r="F66" s="10">
        <f t="shared" si="33"/>
        <v>484.36363636363637</v>
      </c>
      <c r="G66" s="10">
        <f t="shared" si="34"/>
        <v>-21595.636363636364</v>
      </c>
      <c r="H66" s="10">
        <v>1000</v>
      </c>
      <c r="I66" s="36"/>
      <c r="J66" s="10">
        <f t="shared" ref="J66" si="38">H66</f>
        <v>1000</v>
      </c>
      <c r="K66" s="10">
        <f t="shared" si="36"/>
        <v>0</v>
      </c>
    </row>
    <row r="67" spans="1:11" x14ac:dyDescent="0.3">
      <c r="A67" s="6" t="s">
        <v>64</v>
      </c>
      <c r="B67" s="4">
        <v>6047</v>
      </c>
      <c r="C67" s="10">
        <v>19803</v>
      </c>
      <c r="D67" s="10">
        <v>12000</v>
      </c>
      <c r="E67" s="10">
        <f t="shared" si="32"/>
        <v>7803</v>
      </c>
      <c r="F67" s="10">
        <f t="shared" si="33"/>
        <v>21603.272727272728</v>
      </c>
      <c r="G67" s="10">
        <f t="shared" si="34"/>
        <v>9603.2727272727279</v>
      </c>
      <c r="H67" s="10">
        <v>22000</v>
      </c>
      <c r="I67" s="36"/>
      <c r="J67" s="24">
        <v>24000</v>
      </c>
      <c r="K67" s="10">
        <f t="shared" si="36"/>
        <v>2000</v>
      </c>
    </row>
    <row r="68" spans="1:11" x14ac:dyDescent="0.3">
      <c r="A68" s="6" t="s">
        <v>88</v>
      </c>
      <c r="B68" s="4">
        <v>6048</v>
      </c>
      <c r="C68" s="10">
        <v>6592</v>
      </c>
      <c r="D68" s="10"/>
      <c r="E68" s="10"/>
      <c r="F68" s="10">
        <f t="shared" si="33"/>
        <v>7191.272727272727</v>
      </c>
      <c r="G68" s="10">
        <f t="shared" si="34"/>
        <v>7191.272727272727</v>
      </c>
      <c r="H68" s="10">
        <v>5000</v>
      </c>
      <c r="I68" s="36"/>
      <c r="J68" s="43">
        <v>8000</v>
      </c>
      <c r="K68" s="10">
        <f t="shared" si="36"/>
        <v>3000</v>
      </c>
    </row>
    <row r="69" spans="1:11" x14ac:dyDescent="0.3">
      <c r="A69" s="6" t="s">
        <v>71</v>
      </c>
      <c r="B69" s="4">
        <v>6050</v>
      </c>
      <c r="C69" s="10">
        <v>5000</v>
      </c>
      <c r="D69" s="10">
        <v>6000</v>
      </c>
      <c r="E69" s="10">
        <f>C69-D69</f>
        <v>-1000</v>
      </c>
      <c r="F69" s="10">
        <f t="shared" si="33"/>
        <v>5454.545454545455</v>
      </c>
      <c r="G69" s="10">
        <f t="shared" si="34"/>
        <v>-545.45454545454504</v>
      </c>
      <c r="H69" s="10">
        <v>6000</v>
      </c>
      <c r="I69" s="36"/>
      <c r="J69" s="10">
        <f t="shared" ref="J69:J72" si="39">H69</f>
        <v>6000</v>
      </c>
      <c r="K69" s="10">
        <f t="shared" si="36"/>
        <v>0</v>
      </c>
    </row>
    <row r="70" spans="1:11" x14ac:dyDescent="0.3">
      <c r="A70" s="6" t="s">
        <v>89</v>
      </c>
      <c r="B70" s="4">
        <v>6060</v>
      </c>
      <c r="C70" s="10">
        <v>356</v>
      </c>
      <c r="D70" s="10"/>
      <c r="E70" s="10"/>
      <c r="F70" s="10">
        <f t="shared" si="33"/>
        <v>388.36363636363637</v>
      </c>
      <c r="G70" s="10">
        <f t="shared" si="34"/>
        <v>388.36363636363637</v>
      </c>
      <c r="H70" s="10"/>
      <c r="I70" s="36"/>
      <c r="J70" s="10">
        <f t="shared" si="39"/>
        <v>0</v>
      </c>
      <c r="K70" s="10">
        <f t="shared" si="36"/>
        <v>0</v>
      </c>
    </row>
    <row r="71" spans="1:11" x14ac:dyDescent="0.3">
      <c r="A71" s="6" t="s">
        <v>90</v>
      </c>
      <c r="B71" s="4">
        <v>6065</v>
      </c>
      <c r="C71" s="10">
        <v>745</v>
      </c>
      <c r="D71" s="10"/>
      <c r="E71" s="10"/>
      <c r="F71" s="10">
        <f t="shared" si="33"/>
        <v>812.72727272727275</v>
      </c>
      <c r="G71" s="10">
        <f t="shared" si="34"/>
        <v>812.72727272727275</v>
      </c>
      <c r="H71" s="10"/>
      <c r="I71" s="36"/>
      <c r="J71" s="10">
        <f t="shared" si="39"/>
        <v>0</v>
      </c>
      <c r="K71" s="10">
        <f t="shared" si="36"/>
        <v>0</v>
      </c>
    </row>
    <row r="72" spans="1:11" x14ac:dyDescent="0.3">
      <c r="A72" s="6" t="s">
        <v>72</v>
      </c>
      <c r="B72" s="4">
        <v>6070</v>
      </c>
      <c r="C72" s="10">
        <v>26371</v>
      </c>
      <c r="D72" s="10">
        <v>15000</v>
      </c>
      <c r="E72" s="10">
        <f>C72-D72</f>
        <v>11371</v>
      </c>
      <c r="F72" s="10">
        <f t="shared" si="33"/>
        <v>28768.36363636364</v>
      </c>
      <c r="G72" s="10">
        <f t="shared" si="34"/>
        <v>13768.36363636364</v>
      </c>
      <c r="H72" s="10">
        <v>25000</v>
      </c>
      <c r="I72" s="36"/>
      <c r="J72" s="10">
        <f t="shared" si="39"/>
        <v>25000</v>
      </c>
      <c r="K72" s="10">
        <f t="shared" si="36"/>
        <v>0</v>
      </c>
    </row>
    <row r="73" spans="1:11" hidden="1" x14ac:dyDescent="0.3">
      <c r="A73" s="3" t="s">
        <v>73</v>
      </c>
      <c r="B73" s="3"/>
      <c r="C73" s="10"/>
      <c r="D73" s="26"/>
      <c r="E73" s="10"/>
      <c r="F73" s="10"/>
      <c r="G73" s="10"/>
      <c r="H73" s="10"/>
      <c r="I73" s="36"/>
      <c r="J73" s="10"/>
      <c r="K73" s="10"/>
    </row>
    <row r="74" spans="1:11" hidden="1" x14ac:dyDescent="0.3">
      <c r="A74" s="3" t="s">
        <v>74</v>
      </c>
      <c r="B74" s="3"/>
      <c r="C74" s="10"/>
      <c r="D74" s="26"/>
      <c r="E74" s="10"/>
      <c r="F74" s="10"/>
      <c r="G74" s="10"/>
      <c r="H74" s="10"/>
      <c r="I74" s="36"/>
      <c r="J74" s="10"/>
      <c r="K74" s="10"/>
    </row>
    <row r="75" spans="1:11" hidden="1" x14ac:dyDescent="0.3">
      <c r="A75" s="3" t="s">
        <v>75</v>
      </c>
      <c r="B75" s="3"/>
      <c r="C75" s="10"/>
      <c r="D75" s="26"/>
      <c r="E75" s="10"/>
      <c r="F75" s="10"/>
      <c r="G75" s="10"/>
      <c r="H75" s="10"/>
      <c r="I75" s="36"/>
      <c r="J75" s="10"/>
      <c r="K75" s="10"/>
    </row>
    <row r="76" spans="1:11" hidden="1" x14ac:dyDescent="0.3">
      <c r="A76" s="3" t="s">
        <v>76</v>
      </c>
      <c r="B76" s="3"/>
      <c r="C76" s="10"/>
      <c r="D76" s="26"/>
      <c r="E76" s="10"/>
      <c r="F76" s="10"/>
      <c r="G76" s="10"/>
      <c r="H76" s="10"/>
      <c r="I76" s="36"/>
      <c r="J76" s="10"/>
      <c r="K76" s="10"/>
    </row>
    <row r="77" spans="1:11" hidden="1" x14ac:dyDescent="0.3">
      <c r="A77" s="3" t="s">
        <v>77</v>
      </c>
      <c r="B77" s="3"/>
      <c r="C77" s="10"/>
      <c r="D77" s="26"/>
      <c r="E77" s="10"/>
      <c r="F77" s="10"/>
      <c r="G77" s="10"/>
      <c r="H77" s="10"/>
      <c r="I77" s="36"/>
      <c r="J77" s="10"/>
      <c r="K77" s="10"/>
    </row>
    <row r="78" spans="1:11" hidden="1" x14ac:dyDescent="0.3">
      <c r="A78" s="3" t="s">
        <v>78</v>
      </c>
      <c r="B78" s="3"/>
      <c r="C78" s="10"/>
      <c r="D78" s="26"/>
      <c r="E78" s="10"/>
      <c r="F78" s="10"/>
      <c r="G78" s="10"/>
      <c r="H78" s="10"/>
      <c r="I78" s="36"/>
      <c r="J78" s="10"/>
      <c r="K78" s="10"/>
    </row>
    <row r="79" spans="1:11" hidden="1" x14ac:dyDescent="0.3">
      <c r="A79" s="3" t="s">
        <v>79</v>
      </c>
      <c r="B79" s="3"/>
      <c r="C79" s="10"/>
      <c r="D79" s="26"/>
      <c r="E79" s="10"/>
      <c r="F79" s="10"/>
      <c r="G79" s="10"/>
      <c r="H79" s="10"/>
      <c r="I79" s="36"/>
      <c r="J79" s="10"/>
      <c r="K79" s="10"/>
    </row>
    <row r="80" spans="1:11" hidden="1" x14ac:dyDescent="0.3">
      <c r="A80" s="3" t="s">
        <v>80</v>
      </c>
      <c r="B80" s="3"/>
      <c r="C80" s="10"/>
      <c r="D80" s="26"/>
      <c r="E80" s="10"/>
      <c r="F80" s="10"/>
      <c r="G80" s="10"/>
      <c r="H80" s="10"/>
      <c r="I80" s="36"/>
      <c r="J80" s="10"/>
      <c r="K80" s="10"/>
    </row>
    <row r="81" spans="1:11" x14ac:dyDescent="0.3">
      <c r="A81" s="3"/>
      <c r="B81" s="3"/>
      <c r="C81" s="10"/>
      <c r="D81" s="10"/>
      <c r="E81" s="10">
        <f>C81-D81</f>
        <v>0</v>
      </c>
      <c r="F81" s="10"/>
      <c r="G81" s="10"/>
      <c r="H81" s="10"/>
      <c r="I81" s="36"/>
      <c r="J81" s="10"/>
      <c r="K81" s="10"/>
    </row>
    <row r="82" spans="1:11" s="21" customFormat="1" ht="18" x14ac:dyDescent="0.35">
      <c r="A82" s="19" t="s">
        <v>41</v>
      </c>
      <c r="B82" s="19"/>
      <c r="C82" s="20">
        <f t="shared" ref="C82:H82" si="40">SUM(C83:C93)</f>
        <v>85844</v>
      </c>
      <c r="D82" s="20">
        <f t="shared" si="40"/>
        <v>108600</v>
      </c>
      <c r="E82" s="20">
        <f t="shared" si="40"/>
        <v>-22756</v>
      </c>
      <c r="F82" s="20">
        <f t="shared" si="40"/>
        <v>93648.000000000015</v>
      </c>
      <c r="G82" s="20">
        <f t="shared" si="40"/>
        <v>-14952</v>
      </c>
      <c r="H82" s="20">
        <f t="shared" si="40"/>
        <v>108500</v>
      </c>
      <c r="I82" s="35"/>
      <c r="J82" s="20">
        <f>SUM(J83:J93)</f>
        <v>136000</v>
      </c>
      <c r="K82" s="20">
        <f>SUM(K83:K93)</f>
        <v>27500</v>
      </c>
    </row>
    <row r="83" spans="1:11" x14ac:dyDescent="0.3">
      <c r="A83" s="3" t="s">
        <v>42</v>
      </c>
      <c r="B83" s="4">
        <v>7005</v>
      </c>
      <c r="C83" s="10">
        <v>5374</v>
      </c>
      <c r="D83" s="10">
        <v>4200</v>
      </c>
      <c r="E83" s="10">
        <f t="shared" ref="E83:E94" si="41">C83-D83</f>
        <v>1174</v>
      </c>
      <c r="F83" s="10">
        <f t="shared" ref="F83:F93" si="42">(C83/11)*12</f>
        <v>5862.545454545455</v>
      </c>
      <c r="G83" s="10">
        <f t="shared" ref="G83:G93" si="43">F83-D83</f>
        <v>1662.545454545455</v>
      </c>
      <c r="H83" s="10">
        <v>5800</v>
      </c>
      <c r="I83" s="36"/>
      <c r="J83" s="10">
        <f t="shared" ref="J83:J87" si="44">H83</f>
        <v>5800</v>
      </c>
      <c r="K83" s="10"/>
    </row>
    <row r="84" spans="1:11" x14ac:dyDescent="0.3">
      <c r="A84" s="6" t="s">
        <v>44</v>
      </c>
      <c r="B84" s="4">
        <v>7009</v>
      </c>
      <c r="C84" s="10">
        <v>1981</v>
      </c>
      <c r="D84" s="10">
        <v>2100</v>
      </c>
      <c r="E84" s="10">
        <f t="shared" si="41"/>
        <v>-119</v>
      </c>
      <c r="F84" s="10">
        <f t="shared" si="42"/>
        <v>2161.090909090909</v>
      </c>
      <c r="G84" s="10">
        <f t="shared" si="43"/>
        <v>61.090909090909008</v>
      </c>
      <c r="H84" s="10">
        <v>1000</v>
      </c>
      <c r="I84" s="36"/>
      <c r="J84" s="10">
        <f t="shared" si="44"/>
        <v>1000</v>
      </c>
      <c r="K84" s="10">
        <f t="shared" ref="K84:K89" si="45">J84-H84</f>
        <v>0</v>
      </c>
    </row>
    <row r="85" spans="1:11" x14ac:dyDescent="0.3">
      <c r="A85" s="6" t="s">
        <v>45</v>
      </c>
      <c r="B85" s="4">
        <v>7010</v>
      </c>
      <c r="C85" s="24">
        <v>0</v>
      </c>
      <c r="D85" s="24">
        <v>0</v>
      </c>
      <c r="E85" s="10">
        <f t="shared" si="41"/>
        <v>0</v>
      </c>
      <c r="F85" s="10">
        <f t="shared" si="42"/>
        <v>0</v>
      </c>
      <c r="G85" s="10">
        <f t="shared" si="43"/>
        <v>0</v>
      </c>
      <c r="H85" s="24">
        <v>0</v>
      </c>
      <c r="I85" s="36"/>
      <c r="J85" s="43">
        <v>16000</v>
      </c>
      <c r="K85" s="10">
        <f t="shared" si="45"/>
        <v>16000</v>
      </c>
    </row>
    <row r="86" spans="1:11" x14ac:dyDescent="0.3">
      <c r="A86" s="6" t="s">
        <v>46</v>
      </c>
      <c r="B86" s="4">
        <v>7020</v>
      </c>
      <c r="C86" s="24">
        <v>30769</v>
      </c>
      <c r="D86" s="24">
        <v>36000</v>
      </c>
      <c r="E86" s="10">
        <f t="shared" si="41"/>
        <v>-5231</v>
      </c>
      <c r="F86" s="10">
        <f t="shared" si="42"/>
        <v>33566.181818181816</v>
      </c>
      <c r="G86" s="10">
        <f t="shared" si="43"/>
        <v>-2433.8181818181838</v>
      </c>
      <c r="H86" s="24">
        <v>36000</v>
      </c>
      <c r="I86" s="36"/>
      <c r="J86" s="10">
        <f t="shared" si="44"/>
        <v>36000</v>
      </c>
      <c r="K86" s="10">
        <f t="shared" si="45"/>
        <v>0</v>
      </c>
    </row>
    <row r="87" spans="1:11" x14ac:dyDescent="0.3">
      <c r="A87" s="3" t="s">
        <v>12</v>
      </c>
      <c r="B87" s="4">
        <v>7040</v>
      </c>
      <c r="C87" s="10">
        <v>273</v>
      </c>
      <c r="D87" s="10">
        <v>1300</v>
      </c>
      <c r="E87" s="10">
        <f t="shared" si="41"/>
        <v>-1027</v>
      </c>
      <c r="F87" s="10">
        <f t="shared" si="42"/>
        <v>297.81818181818181</v>
      </c>
      <c r="G87" s="10">
        <f t="shared" si="43"/>
        <v>-1002.1818181818182</v>
      </c>
      <c r="H87" s="10">
        <v>700</v>
      </c>
      <c r="I87" s="36"/>
      <c r="J87" s="10">
        <f t="shared" si="44"/>
        <v>700</v>
      </c>
      <c r="K87" s="10">
        <f t="shared" si="45"/>
        <v>0</v>
      </c>
    </row>
    <row r="88" spans="1:11" x14ac:dyDescent="0.3">
      <c r="A88" s="6" t="s">
        <v>68</v>
      </c>
      <c r="B88" s="4">
        <v>7051</v>
      </c>
      <c r="C88" s="10">
        <v>12783</v>
      </c>
      <c r="D88" s="10">
        <v>12000</v>
      </c>
      <c r="E88" s="10">
        <f t="shared" si="41"/>
        <v>783</v>
      </c>
      <c r="F88" s="10">
        <f t="shared" si="42"/>
        <v>13945.090909090908</v>
      </c>
      <c r="G88" s="10">
        <f t="shared" si="43"/>
        <v>1945.0909090909081</v>
      </c>
      <c r="H88" s="10">
        <v>12000</v>
      </c>
      <c r="I88" s="36"/>
      <c r="J88" s="43">
        <v>14000</v>
      </c>
      <c r="K88" s="10">
        <f t="shared" si="45"/>
        <v>2000</v>
      </c>
    </row>
    <row r="89" spans="1:11" x14ac:dyDescent="0.3">
      <c r="A89" s="6" t="s">
        <v>47</v>
      </c>
      <c r="B89" s="4">
        <v>7052</v>
      </c>
      <c r="C89" s="10">
        <v>10574</v>
      </c>
      <c r="D89" s="10">
        <v>12000</v>
      </c>
      <c r="E89" s="10">
        <f t="shared" si="41"/>
        <v>-1426</v>
      </c>
      <c r="F89" s="10">
        <f t="shared" si="42"/>
        <v>11535.272727272728</v>
      </c>
      <c r="G89" s="10">
        <f t="shared" si="43"/>
        <v>-464.72727272727207</v>
      </c>
      <c r="H89" s="10">
        <v>12000</v>
      </c>
      <c r="I89" s="36"/>
      <c r="J89" s="10">
        <f t="shared" ref="J89" si="46">H89</f>
        <v>12000</v>
      </c>
      <c r="K89" s="10">
        <f t="shared" si="45"/>
        <v>0</v>
      </c>
    </row>
    <row r="90" spans="1:11" x14ac:dyDescent="0.3">
      <c r="A90" s="6" t="s">
        <v>48</v>
      </c>
      <c r="B90" s="4">
        <v>7053</v>
      </c>
      <c r="C90" s="10">
        <v>16463</v>
      </c>
      <c r="D90" s="10">
        <v>24000</v>
      </c>
      <c r="E90" s="10">
        <f t="shared" si="41"/>
        <v>-7537</v>
      </c>
      <c r="F90" s="10">
        <f t="shared" si="42"/>
        <v>17959.636363636364</v>
      </c>
      <c r="G90" s="10">
        <f t="shared" si="43"/>
        <v>-6040.363636363636</v>
      </c>
      <c r="H90" s="10">
        <v>24000</v>
      </c>
      <c r="I90" s="36"/>
      <c r="J90" s="43">
        <v>35000</v>
      </c>
      <c r="K90" s="10">
        <f>J90-H90</f>
        <v>11000</v>
      </c>
    </row>
    <row r="91" spans="1:11" x14ac:dyDescent="0.3">
      <c r="A91" s="6" t="s">
        <v>49</v>
      </c>
      <c r="B91" s="4">
        <v>7054</v>
      </c>
      <c r="C91" s="10">
        <v>1034</v>
      </c>
      <c r="D91" s="10">
        <v>5000</v>
      </c>
      <c r="E91" s="10">
        <f t="shared" si="41"/>
        <v>-3966</v>
      </c>
      <c r="F91" s="10">
        <f t="shared" si="42"/>
        <v>1128</v>
      </c>
      <c r="G91" s="10">
        <f t="shared" si="43"/>
        <v>-3872</v>
      </c>
      <c r="H91" s="10">
        <v>5000</v>
      </c>
      <c r="I91" s="36"/>
      <c r="J91" s="43">
        <v>2500</v>
      </c>
      <c r="K91" s="10">
        <f>J91-H91</f>
        <v>-2500</v>
      </c>
    </row>
    <row r="92" spans="1:11" x14ac:dyDescent="0.3">
      <c r="A92" s="6" t="s">
        <v>50</v>
      </c>
      <c r="B92" s="4">
        <v>7060</v>
      </c>
      <c r="C92" s="10">
        <v>73</v>
      </c>
      <c r="D92" s="10">
        <v>6000</v>
      </c>
      <c r="E92" s="10">
        <f t="shared" si="41"/>
        <v>-5927</v>
      </c>
      <c r="F92" s="10">
        <f t="shared" si="42"/>
        <v>79.63636363636364</v>
      </c>
      <c r="G92" s="10">
        <f t="shared" si="43"/>
        <v>-5920.363636363636</v>
      </c>
      <c r="H92" s="10">
        <v>6000</v>
      </c>
      <c r="I92" s="36"/>
      <c r="J92" s="10">
        <f t="shared" ref="J92" si="47">H92</f>
        <v>6000</v>
      </c>
      <c r="K92" s="10">
        <f>J92-H92</f>
        <v>0</v>
      </c>
    </row>
    <row r="93" spans="1:11" x14ac:dyDescent="0.3">
      <c r="A93" s="6" t="s">
        <v>51</v>
      </c>
      <c r="B93" s="4">
        <v>7070</v>
      </c>
      <c r="C93" s="10">
        <v>6520</v>
      </c>
      <c r="D93" s="10">
        <v>6000</v>
      </c>
      <c r="E93" s="10">
        <f t="shared" si="41"/>
        <v>520</v>
      </c>
      <c r="F93" s="10">
        <f t="shared" si="42"/>
        <v>7112.727272727273</v>
      </c>
      <c r="G93" s="10">
        <f t="shared" si="43"/>
        <v>1112.727272727273</v>
      </c>
      <c r="H93" s="10">
        <v>6000</v>
      </c>
      <c r="I93" s="36"/>
      <c r="J93" s="43">
        <v>7000</v>
      </c>
      <c r="K93" s="10">
        <f>J93-H93</f>
        <v>1000</v>
      </c>
    </row>
    <row r="94" spans="1:11" x14ac:dyDescent="0.3">
      <c r="A94" s="3"/>
      <c r="B94" s="3"/>
      <c r="C94" s="10"/>
      <c r="D94" s="10"/>
      <c r="E94" s="10">
        <f t="shared" si="41"/>
        <v>0</v>
      </c>
      <c r="F94" s="10"/>
      <c r="G94" s="10"/>
      <c r="H94" s="10"/>
      <c r="I94" s="36"/>
      <c r="J94" s="10"/>
      <c r="K94" s="10"/>
    </row>
    <row r="95" spans="1:11" s="21" customFormat="1" ht="18" x14ac:dyDescent="0.35">
      <c r="A95" s="19" t="s">
        <v>52</v>
      </c>
      <c r="B95" s="19"/>
      <c r="C95" s="20">
        <f>SUM(C96:C103)</f>
        <v>81062</v>
      </c>
      <c r="D95" s="20">
        <f>SUM(D96:D103)</f>
        <v>160200</v>
      </c>
      <c r="E95" s="20">
        <f t="shared" ref="E95:K95" si="48">SUM(E96:E103)</f>
        <v>-79138</v>
      </c>
      <c r="F95" s="20">
        <f t="shared" si="48"/>
        <v>88431.272727272735</v>
      </c>
      <c r="G95" s="20">
        <f t="shared" si="48"/>
        <v>-71768.727272727265</v>
      </c>
      <c r="H95" s="20">
        <f t="shared" si="48"/>
        <v>121600</v>
      </c>
      <c r="I95" s="35"/>
      <c r="J95" s="20">
        <f t="shared" si="48"/>
        <v>103600</v>
      </c>
      <c r="K95" s="20">
        <f t="shared" si="48"/>
        <v>-18000</v>
      </c>
    </row>
    <row r="96" spans="1:11" x14ac:dyDescent="0.3">
      <c r="A96" s="6" t="s">
        <v>58</v>
      </c>
      <c r="B96" s="4">
        <v>8006</v>
      </c>
      <c r="C96" s="10">
        <v>22432</v>
      </c>
      <c r="D96" s="10">
        <v>45000</v>
      </c>
      <c r="E96" s="10">
        <f t="shared" ref="E96:E103" si="49">C96-D96</f>
        <v>-22568</v>
      </c>
      <c r="F96" s="10">
        <f t="shared" ref="F96:F103" si="50">(C96/11)*12</f>
        <v>24471.272727272728</v>
      </c>
      <c r="G96" s="10">
        <f t="shared" ref="G96:G103" si="51">F96-D96</f>
        <v>-20528.727272727272</v>
      </c>
      <c r="H96" s="10">
        <v>30000</v>
      </c>
      <c r="I96" s="36"/>
      <c r="J96" s="43">
        <v>25000</v>
      </c>
      <c r="K96" s="10">
        <f t="shared" ref="K96:K103" si="52">J96-H96</f>
        <v>-5000</v>
      </c>
    </row>
    <row r="97" spans="1:11" x14ac:dyDescent="0.3">
      <c r="A97" s="6" t="s">
        <v>59</v>
      </c>
      <c r="B97" s="4">
        <v>8007</v>
      </c>
      <c r="C97" s="10">
        <v>1975</v>
      </c>
      <c r="D97" s="10">
        <v>25000</v>
      </c>
      <c r="E97" s="10">
        <f t="shared" si="49"/>
        <v>-23025</v>
      </c>
      <c r="F97" s="10">
        <f t="shared" si="50"/>
        <v>2154.5454545454545</v>
      </c>
      <c r="G97" s="10">
        <f t="shared" si="51"/>
        <v>-22845.454545454544</v>
      </c>
      <c r="H97" s="10">
        <v>10000</v>
      </c>
      <c r="I97" s="36"/>
      <c r="J97" s="43">
        <v>5000</v>
      </c>
      <c r="K97" s="10">
        <f t="shared" si="52"/>
        <v>-5000</v>
      </c>
    </row>
    <row r="98" spans="1:11" x14ac:dyDescent="0.3">
      <c r="A98" s="6" t="s">
        <v>60</v>
      </c>
      <c r="B98" s="4">
        <v>8008</v>
      </c>
      <c r="C98" s="10">
        <v>11219</v>
      </c>
      <c r="D98" s="10">
        <v>13000</v>
      </c>
      <c r="E98" s="10">
        <f t="shared" si="49"/>
        <v>-1781</v>
      </c>
      <c r="F98" s="10">
        <f t="shared" si="50"/>
        <v>12238.90909090909</v>
      </c>
      <c r="G98" s="10">
        <f t="shared" si="51"/>
        <v>-761.09090909090992</v>
      </c>
      <c r="H98" s="10">
        <v>13000</v>
      </c>
      <c r="I98" s="36"/>
      <c r="J98" s="10">
        <f t="shared" ref="J98" si="53">H98</f>
        <v>13000</v>
      </c>
      <c r="K98" s="10">
        <f t="shared" si="52"/>
        <v>0</v>
      </c>
    </row>
    <row r="99" spans="1:11" x14ac:dyDescent="0.3">
      <c r="A99" s="6" t="s">
        <v>81</v>
      </c>
      <c r="B99" s="4">
        <v>8010</v>
      </c>
      <c r="C99" s="10">
        <v>12672</v>
      </c>
      <c r="D99" s="10">
        <v>27000</v>
      </c>
      <c r="E99" s="10">
        <f t="shared" si="49"/>
        <v>-14328</v>
      </c>
      <c r="F99" s="10">
        <f t="shared" si="50"/>
        <v>13824</v>
      </c>
      <c r="G99" s="10">
        <f t="shared" si="51"/>
        <v>-13176</v>
      </c>
      <c r="H99" s="10">
        <v>20000</v>
      </c>
      <c r="I99" s="36"/>
      <c r="J99" s="43">
        <v>18000</v>
      </c>
      <c r="K99" s="10">
        <f t="shared" si="52"/>
        <v>-2000</v>
      </c>
    </row>
    <row r="100" spans="1:11" x14ac:dyDescent="0.3">
      <c r="A100" s="6" t="s">
        <v>82</v>
      </c>
      <c r="B100" s="4">
        <v>8015</v>
      </c>
      <c r="C100" s="10">
        <v>8284</v>
      </c>
      <c r="D100" s="10">
        <v>12000</v>
      </c>
      <c r="E100" s="10">
        <f t="shared" si="49"/>
        <v>-3716</v>
      </c>
      <c r="F100" s="10">
        <f t="shared" si="50"/>
        <v>9037.0909090909099</v>
      </c>
      <c r="G100" s="10">
        <f t="shared" si="51"/>
        <v>-2962.9090909090901</v>
      </c>
      <c r="H100" s="10">
        <v>12000</v>
      </c>
      <c r="I100" s="36"/>
      <c r="J100" s="10">
        <f t="shared" ref="J100:J101" si="54">H100</f>
        <v>12000</v>
      </c>
      <c r="K100" s="10">
        <f t="shared" si="52"/>
        <v>0</v>
      </c>
    </row>
    <row r="101" spans="1:11" x14ac:dyDescent="0.3">
      <c r="A101" s="6" t="s">
        <v>83</v>
      </c>
      <c r="B101" s="4">
        <v>8020</v>
      </c>
      <c r="C101" s="10">
        <v>1763</v>
      </c>
      <c r="D101" s="10">
        <v>4200</v>
      </c>
      <c r="E101" s="10">
        <f t="shared" si="49"/>
        <v>-2437</v>
      </c>
      <c r="F101" s="10">
        <f t="shared" si="50"/>
        <v>1923.2727272727275</v>
      </c>
      <c r="G101" s="10">
        <f t="shared" si="51"/>
        <v>-2276.7272727272725</v>
      </c>
      <c r="H101" s="10">
        <v>2600</v>
      </c>
      <c r="I101" s="36"/>
      <c r="J101" s="10">
        <f t="shared" si="54"/>
        <v>2600</v>
      </c>
      <c r="K101" s="10">
        <f t="shared" si="52"/>
        <v>0</v>
      </c>
    </row>
    <row r="102" spans="1:11" x14ac:dyDescent="0.3">
      <c r="A102" s="6" t="s">
        <v>84</v>
      </c>
      <c r="B102" s="4">
        <v>8030</v>
      </c>
      <c r="C102" s="10">
        <v>22034</v>
      </c>
      <c r="D102" s="10">
        <v>28000</v>
      </c>
      <c r="E102" s="10">
        <f t="shared" si="49"/>
        <v>-5966</v>
      </c>
      <c r="F102" s="10">
        <f t="shared" si="50"/>
        <v>24037.090909090908</v>
      </c>
      <c r="G102" s="10">
        <f t="shared" si="51"/>
        <v>-3962.9090909090919</v>
      </c>
      <c r="H102" s="10">
        <v>28000</v>
      </c>
      <c r="I102" s="36"/>
      <c r="J102" s="43">
        <v>25000</v>
      </c>
      <c r="K102" s="10">
        <f t="shared" si="52"/>
        <v>-3000</v>
      </c>
    </row>
    <row r="103" spans="1:11" x14ac:dyDescent="0.3">
      <c r="A103" s="6" t="s">
        <v>85</v>
      </c>
      <c r="B103" s="4">
        <v>8040</v>
      </c>
      <c r="C103" s="10">
        <v>683</v>
      </c>
      <c r="D103" s="10">
        <v>6000</v>
      </c>
      <c r="E103" s="10">
        <f t="shared" si="49"/>
        <v>-5317</v>
      </c>
      <c r="F103" s="10">
        <f t="shared" si="50"/>
        <v>745.09090909090912</v>
      </c>
      <c r="G103" s="10">
        <f t="shared" si="51"/>
        <v>-5254.909090909091</v>
      </c>
      <c r="H103" s="10">
        <v>6000</v>
      </c>
      <c r="I103" s="36"/>
      <c r="J103" s="43">
        <v>3000</v>
      </c>
      <c r="K103" s="10">
        <f t="shared" si="52"/>
        <v>-3000</v>
      </c>
    </row>
    <row r="104" spans="1:11" x14ac:dyDescent="0.3">
      <c r="A104" s="3"/>
      <c r="B104" s="3"/>
      <c r="C104" s="10"/>
      <c r="D104" s="10"/>
      <c r="E104" s="10"/>
      <c r="F104" s="10"/>
      <c r="G104" s="10"/>
      <c r="H104" s="10"/>
      <c r="I104" s="36"/>
      <c r="J104" s="10"/>
      <c r="K104" s="10"/>
    </row>
    <row r="105" spans="1:11" s="21" customFormat="1" ht="18" x14ac:dyDescent="0.35">
      <c r="A105" s="19" t="s">
        <v>65</v>
      </c>
      <c r="B105" s="19"/>
      <c r="C105" s="20">
        <f t="shared" ref="C105" si="55">SUM(C106:C109)</f>
        <v>528498</v>
      </c>
      <c r="D105" s="20">
        <f t="shared" ref="D105:H105" si="56">SUM(D106:D109)</f>
        <v>343000</v>
      </c>
      <c r="E105" s="20">
        <f t="shared" si="56"/>
        <v>185498</v>
      </c>
      <c r="F105" s="20">
        <f t="shared" si="56"/>
        <v>576543.27272727271</v>
      </c>
      <c r="G105" s="20">
        <f t="shared" si="56"/>
        <v>233543.27272727271</v>
      </c>
      <c r="H105" s="20">
        <f t="shared" si="56"/>
        <v>0</v>
      </c>
      <c r="I105" s="35"/>
      <c r="J105" s="20">
        <f t="shared" ref="J105:K105" si="57">SUM(J106:J109)</f>
        <v>100000</v>
      </c>
      <c r="K105" s="20">
        <f t="shared" si="57"/>
        <v>0</v>
      </c>
    </row>
    <row r="106" spans="1:11" x14ac:dyDescent="0.3">
      <c r="A106" s="6" t="s">
        <v>69</v>
      </c>
      <c r="B106" s="4">
        <v>9001</v>
      </c>
      <c r="C106" s="10">
        <v>134722</v>
      </c>
      <c r="D106" s="10">
        <v>243000</v>
      </c>
      <c r="E106" s="10">
        <f>C106-D106</f>
        <v>-108278</v>
      </c>
      <c r="F106" s="10">
        <f t="shared" ref="F106:F109" si="58">(C106/11)*12</f>
        <v>146969.45454545456</v>
      </c>
      <c r="G106" s="10">
        <f t="shared" ref="G106:G109" si="59">F106-D106</f>
        <v>-96030.545454545441</v>
      </c>
      <c r="H106" s="10"/>
      <c r="I106" s="36"/>
      <c r="J106" s="10"/>
      <c r="K106" s="10"/>
    </row>
    <row r="107" spans="1:11" x14ac:dyDescent="0.3">
      <c r="A107" s="6" t="s">
        <v>70</v>
      </c>
      <c r="B107" s="4">
        <v>9002</v>
      </c>
      <c r="C107" s="10">
        <v>124758</v>
      </c>
      <c r="D107" s="10">
        <v>0</v>
      </c>
      <c r="E107" s="10">
        <f>C107-D107</f>
        <v>124758</v>
      </c>
      <c r="F107" s="10">
        <f t="shared" si="58"/>
        <v>136099.63636363635</v>
      </c>
      <c r="G107" s="10">
        <f t="shared" si="59"/>
        <v>136099.63636363635</v>
      </c>
      <c r="H107" s="10"/>
      <c r="I107" s="36"/>
      <c r="J107" s="10"/>
      <c r="K107" s="10"/>
    </row>
    <row r="108" spans="1:11" x14ac:dyDescent="0.3">
      <c r="A108" s="3" t="s">
        <v>86</v>
      </c>
      <c r="B108" s="4">
        <v>9003</v>
      </c>
      <c r="C108" s="10">
        <v>135109</v>
      </c>
      <c r="D108" s="10">
        <v>0</v>
      </c>
      <c r="E108" s="10">
        <f>C108-D108</f>
        <v>135109</v>
      </c>
      <c r="F108" s="10">
        <f t="shared" si="58"/>
        <v>147391.63636363635</v>
      </c>
      <c r="G108" s="10">
        <f t="shared" si="59"/>
        <v>147391.63636363635</v>
      </c>
      <c r="H108" s="10"/>
      <c r="I108" s="36"/>
      <c r="J108" s="10"/>
      <c r="K108" s="10"/>
    </row>
    <row r="109" spans="1:11" x14ac:dyDescent="0.3">
      <c r="A109" s="3" t="s">
        <v>87</v>
      </c>
      <c r="B109" s="4">
        <v>9004</v>
      </c>
      <c r="C109" s="10">
        <v>133909</v>
      </c>
      <c r="D109" s="10">
        <v>100000</v>
      </c>
      <c r="E109" s="10">
        <f>C109-D109</f>
        <v>33909</v>
      </c>
      <c r="F109" s="10">
        <f t="shared" si="58"/>
        <v>146082.54545454544</v>
      </c>
      <c r="G109" s="10">
        <f t="shared" si="59"/>
        <v>46082.545454545441</v>
      </c>
      <c r="H109" s="10"/>
      <c r="I109" s="36"/>
      <c r="J109" s="10">
        <v>100000</v>
      </c>
      <c r="K109" s="10"/>
    </row>
    <row r="110" spans="1:11" x14ac:dyDescent="0.3">
      <c r="A110" s="3"/>
      <c r="B110" s="3"/>
      <c r="C110" s="10"/>
      <c r="D110" s="10"/>
      <c r="E110" s="10"/>
      <c r="F110" s="10"/>
      <c r="G110" s="10"/>
      <c r="H110" s="10"/>
      <c r="I110" s="36"/>
      <c r="J110" s="10"/>
      <c r="K110" s="10"/>
    </row>
    <row r="111" spans="1:11" s="22" customFormat="1" ht="18" x14ac:dyDescent="0.35">
      <c r="A111" s="19" t="s">
        <v>99</v>
      </c>
      <c r="B111" s="19"/>
      <c r="C111" s="23">
        <f t="shared" ref="C111:H111" si="60">SUM(C48+C57+C82+C95+C105)</f>
        <v>1690646</v>
      </c>
      <c r="D111" s="23">
        <f t="shared" si="60"/>
        <v>1838430</v>
      </c>
      <c r="E111" s="23">
        <f t="shared" si="60"/>
        <v>-155477</v>
      </c>
      <c r="F111" s="23">
        <f t="shared" si="60"/>
        <v>1844341.0909090908</v>
      </c>
      <c r="G111" s="23">
        <f t="shared" si="60"/>
        <v>5911.0909090909408</v>
      </c>
      <c r="H111" s="23">
        <f t="shared" si="60"/>
        <v>1438100</v>
      </c>
      <c r="I111" s="35"/>
      <c r="J111" s="23">
        <f>SUM(J48+J57+J82+J95+J105)</f>
        <v>1578600</v>
      </c>
      <c r="K111" s="23">
        <f>SUM(K48+K57+K82+K95+K105)</f>
        <v>40500</v>
      </c>
    </row>
    <row r="112" spans="1:11" x14ac:dyDescent="0.3">
      <c r="A112" s="1"/>
      <c r="B112" s="1"/>
      <c r="C112" s="10"/>
      <c r="D112" s="10"/>
      <c r="E112" s="10"/>
      <c r="F112" s="10"/>
      <c r="G112" s="10"/>
      <c r="H112" s="10"/>
      <c r="I112" s="36"/>
      <c r="J112" s="10"/>
      <c r="K112" s="10"/>
    </row>
    <row r="113" spans="1:11" s="17" customFormat="1" x14ac:dyDescent="0.3">
      <c r="A113" s="1" t="s">
        <v>16</v>
      </c>
      <c r="B113" s="1"/>
      <c r="C113" s="25"/>
      <c r="D113" s="25"/>
      <c r="E113" s="25">
        <f>C113-D113</f>
        <v>0</v>
      </c>
      <c r="F113" s="25">
        <f t="shared" ref="F113:G113" si="61">D113-E113</f>
        <v>0</v>
      </c>
      <c r="G113" s="25">
        <f t="shared" si="61"/>
        <v>0</v>
      </c>
      <c r="H113" s="25">
        <f>+H43-H111</f>
        <v>200475</v>
      </c>
      <c r="I113" s="39"/>
      <c r="J113" s="40">
        <f>+J43-J111</f>
        <v>181080</v>
      </c>
      <c r="K113" s="25"/>
    </row>
    <row r="114" spans="1:11" x14ac:dyDescent="0.3">
      <c r="A114" s="7"/>
      <c r="B114" s="7"/>
      <c r="C114" s="14"/>
      <c r="D114" s="14"/>
      <c r="E114" s="14"/>
      <c r="F114" s="14"/>
      <c r="G114" s="14"/>
      <c r="H114" s="14"/>
      <c r="I114" s="14"/>
      <c r="J114" s="14"/>
      <c r="K114" s="14"/>
    </row>
    <row r="115" spans="1:11" x14ac:dyDescent="0.3">
      <c r="A115" s="7"/>
      <c r="B115" s="7"/>
      <c r="C115" s="15"/>
      <c r="D115" s="15"/>
      <c r="E115" s="15"/>
      <c r="F115" s="15"/>
      <c r="G115" s="15"/>
      <c r="H115" s="15"/>
      <c r="I115" s="15"/>
      <c r="J115" s="15"/>
      <c r="K115" s="15"/>
    </row>
    <row r="116" spans="1:11" x14ac:dyDescent="0.3">
      <c r="A116" s="7"/>
      <c r="B116" s="7"/>
      <c r="C116" s="15"/>
      <c r="D116" s="15"/>
      <c r="E116" s="15"/>
      <c r="F116" s="15"/>
      <c r="G116" s="15"/>
      <c r="H116" s="15"/>
      <c r="I116" s="15"/>
      <c r="J116" s="15"/>
      <c r="K116" s="15"/>
    </row>
    <row r="117" spans="1:11" x14ac:dyDescent="0.3">
      <c r="A117" s="7"/>
      <c r="B117" s="7"/>
      <c r="C117" s="15"/>
      <c r="D117" s="15"/>
      <c r="E117" s="15"/>
      <c r="F117" s="15"/>
      <c r="G117" s="15"/>
      <c r="H117" s="15"/>
      <c r="I117" s="15"/>
      <c r="J117" s="15"/>
      <c r="K117" s="15"/>
    </row>
  </sheetData>
  <mergeCells count="3">
    <mergeCell ref="A1:D1"/>
    <mergeCell ref="A45:D45"/>
    <mergeCell ref="A2:D2"/>
  </mergeCells>
  <pageMargins left="0.75" right="0.75" top="0.2" bottom="0.2" header="0.2" footer="0.2"/>
  <pageSetup scale="49" fitToHeight="2" orientation="portrait" copies="8" r:id="rId1"/>
  <rowBreaks count="4" manualBreakCount="4">
    <brk id="42" max="16383" man="1"/>
    <brk id="43" max="16383" man="1"/>
    <brk id="44" max="16383" man="1"/>
    <brk id="65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ProBook_03</dc:creator>
  <cp:lastModifiedBy>Connor Wilson</cp:lastModifiedBy>
  <cp:lastPrinted>2023-12-19T04:41:52Z</cp:lastPrinted>
  <dcterms:created xsi:type="dcterms:W3CDTF">2018-11-13T17:19:45Z</dcterms:created>
  <dcterms:modified xsi:type="dcterms:W3CDTF">2023-12-28T14:07:58Z</dcterms:modified>
</cp:coreProperties>
</file>